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WCAP\Not Agency SWCAP\SWCAP FY2020\"/>
    </mc:Choice>
  </mc:AlternateContent>
  <bookViews>
    <workbookView xWindow="0" yWindow="0" windowWidth="23040" windowHeight="10344"/>
  </bookViews>
  <sheets>
    <sheet name="TX FC Act 2017" sheetId="1" r:id="rId1"/>
  </sheets>
  <definedNames>
    <definedName name="_xlnm.Print_Titles" localSheetId="0">'TX FC Act 2017'!$A:$B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22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<sst xmlns="http://schemas.openxmlformats.org/spreadsheetml/2006/main" count="181" uniqueCount="181">
  <si>
    <t>Department</t>
  </si>
  <si>
    <t>TFC Surplus Property</t>
  </si>
  <si>
    <t>TFC Other</t>
  </si>
  <si>
    <t>TFC Insp &amp; Proj Mgmt</t>
  </si>
  <si>
    <t>TFC Minor Const</t>
  </si>
  <si>
    <t>CPA ERP Development</t>
  </si>
  <si>
    <t>Micrographics &amp; Records</t>
  </si>
  <si>
    <t>DIR Data Center</t>
  </si>
  <si>
    <t>DIR Go Direct/Coop Cntr</t>
  </si>
  <si>
    <t>DIR CCTS</t>
  </si>
  <si>
    <t>DIR TEXAN</t>
  </si>
  <si>
    <t>(201) Supreme Court</t>
  </si>
  <si>
    <t>(202) State Bar</t>
  </si>
  <si>
    <t>(203) Law Examiners</t>
  </si>
  <si>
    <t>(204) Court Reporters</t>
  </si>
  <si>
    <t>(211) Court of Crim Appeals</t>
  </si>
  <si>
    <t>(212) Crt Administration</t>
  </si>
  <si>
    <t>(213) Prosecuting Atty</t>
  </si>
  <si>
    <t>(215) Office of Capital Writs</t>
  </si>
  <si>
    <t>(220) Appeals Courts</t>
  </si>
  <si>
    <t>(241) District Courts</t>
  </si>
  <si>
    <t>(242) Judicial Conduct</t>
  </si>
  <si>
    <t>(243) Law Library</t>
  </si>
  <si>
    <t>(301) Governor</t>
  </si>
  <si>
    <t>(302) Attorney General</t>
  </si>
  <si>
    <t>(305) General Land Office</t>
  </si>
  <si>
    <t>(306) State Library and Archives</t>
  </si>
  <si>
    <t>(307) Secretary of State</t>
  </si>
  <si>
    <t>(308) State Auditor</t>
  </si>
  <si>
    <t>(312) Securities</t>
  </si>
  <si>
    <t>(320) Workforce Commission</t>
  </si>
  <si>
    <t>(323) Teacher Retirement</t>
  </si>
  <si>
    <t>(326) Emergency Services Retirement</t>
  </si>
  <si>
    <t>(327) Employees Retirement</t>
  </si>
  <si>
    <t>(329) Real Estate</t>
  </si>
  <si>
    <t>(332) Housing &amp; Community Affairs</t>
  </si>
  <si>
    <t>(338) Pension Review</t>
  </si>
  <si>
    <t>(342) DOT Aviation</t>
  </si>
  <si>
    <t>(347) Tx Public Finance</t>
  </si>
  <si>
    <t>(352) Bond Review Board</t>
  </si>
  <si>
    <t>(356) Ethics Commission</t>
  </si>
  <si>
    <t>(357) Rural Commission</t>
  </si>
  <si>
    <t>(359) Insurance Counsel</t>
  </si>
  <si>
    <t>(360) Administrative Hearings</t>
  </si>
  <si>
    <t>(362) Lottery Commission</t>
  </si>
  <si>
    <t>(364) Health Profession</t>
  </si>
  <si>
    <t>(370) Tx Resid Constr</t>
  </si>
  <si>
    <t>(401) Adjutant General</t>
  </si>
  <si>
    <t>(403) Veterans Commission</t>
  </si>
  <si>
    <t>(405) Public Safety</t>
  </si>
  <si>
    <t>(407) LEO Stnds &amp; Educ</t>
  </si>
  <si>
    <t>(409) Jail Standards</t>
  </si>
  <si>
    <t>(411) Fire Protection</t>
  </si>
  <si>
    <t>(448) Office of Employee Insured Counsel</t>
  </si>
  <si>
    <t>(450) Savings &amp; Mortgage Lending</t>
  </si>
  <si>
    <t>(451) Banking</t>
  </si>
  <si>
    <t>(452) License &amp; Regulation</t>
  </si>
  <si>
    <t>(454) Insurance Comm</t>
  </si>
  <si>
    <t>(455) Railroad Comm</t>
  </si>
  <si>
    <t>(456) Plumbing Examiners</t>
  </si>
  <si>
    <t>(457) Public Accountancy</t>
  </si>
  <si>
    <t>(458) Alcoholic Beverage Comm</t>
  </si>
  <si>
    <t>(459) Architectural Examiners</t>
  </si>
  <si>
    <t>(460) Professional Engineers</t>
  </si>
  <si>
    <t>(464) Land Surveying</t>
  </si>
  <si>
    <t>(466) Consumer Credit</t>
  </si>
  <si>
    <t>(469) Credit Union Dept</t>
  </si>
  <si>
    <t>(473) Public Utility Comm</t>
  </si>
  <si>
    <t>(475) Public Utility Counsel</t>
  </si>
  <si>
    <t>(476) Racing Comm</t>
  </si>
  <si>
    <t>(477) Emergency Commun</t>
  </si>
  <si>
    <t>(479) State Office of Risk Management</t>
  </si>
  <si>
    <t>(481) Prof Geoscientists</t>
  </si>
  <si>
    <t>(503) Medical Board</t>
  </si>
  <si>
    <t>(504) Dental Examiners</t>
  </si>
  <si>
    <t>(506) MDA Cancer Cntr</t>
  </si>
  <si>
    <t>(507) Brd of Nursing</t>
  </si>
  <si>
    <t>(508) Chiropractic Examiners</t>
  </si>
  <si>
    <t>(512) Podiatric Med Examiners</t>
  </si>
  <si>
    <t>(513) Funeral Service Comm</t>
  </si>
  <si>
    <t>(514) Optometry Brd</t>
  </si>
  <si>
    <t>(515) Brd of Pharmacy</t>
  </si>
  <si>
    <t>(520) Psychologists Examiners</t>
  </si>
  <si>
    <t>(529) HHS Commission</t>
  </si>
  <si>
    <t>(530) Family &amp; Protective Svcs</t>
  </si>
  <si>
    <t>(533) Phys &amp; Occ Therapy Examiners</t>
  </si>
  <si>
    <t>(535) Low Level Radioactive Waste Disposal</t>
  </si>
  <si>
    <t>(537) State Health Services</t>
  </si>
  <si>
    <t>(538) Assistive &amp; Rehab Svcs</t>
  </si>
  <si>
    <t>(539) Aging &amp; Disability Svcs</t>
  </si>
  <si>
    <t>(542) Cancer Prev &amp; Research Inst</t>
  </si>
  <si>
    <t>(551) Agriculture</t>
  </si>
  <si>
    <t>(554) Animal Health Comm</t>
  </si>
  <si>
    <t>(555) AgriLife Research</t>
  </si>
  <si>
    <t>(556) AgriLife Experiment</t>
  </si>
  <si>
    <t>(557) Vet Med Diagnostic Lab</t>
  </si>
  <si>
    <t>(576) Forest Service</t>
  </si>
  <si>
    <t>(577) Wildlife Damage Mgt</t>
  </si>
  <si>
    <t>(578) Vet Med Examiners</t>
  </si>
  <si>
    <t>(580) Water Development</t>
  </si>
  <si>
    <t>(582) Environmental Quality Comm</t>
  </si>
  <si>
    <t>(592) Soil &amp; Water Conservation</t>
  </si>
  <si>
    <t>(601) Tx DOT</t>
  </si>
  <si>
    <t>(608) Dept of Motor Vehicles</t>
  </si>
  <si>
    <t>(644) Department of Juvenile Justice</t>
  </si>
  <si>
    <t>(665) Juvenile Probation Commission</t>
  </si>
  <si>
    <t>(694) Youth Commission</t>
  </si>
  <si>
    <t>(696) Criminal Justice</t>
  </si>
  <si>
    <t>(701) Tx Education Agy</t>
  </si>
  <si>
    <t>(705) Educator Certification</t>
  </si>
  <si>
    <t>(709) TAMU Health Science Cntr</t>
  </si>
  <si>
    <t>(710) TAMU System</t>
  </si>
  <si>
    <t>(711) TAMU Main</t>
  </si>
  <si>
    <t>(712) Engineering Exp Station</t>
  </si>
  <si>
    <t>(713) Tarlton State Univ</t>
  </si>
  <si>
    <t>(714) UT Arlington</t>
  </si>
  <si>
    <t>(715) Prairie View Univ</t>
  </si>
  <si>
    <t>(716) Engineering Extension Svc</t>
  </si>
  <si>
    <t>(717) Tx Southern Univ</t>
  </si>
  <si>
    <t>(718) TAMU Galveston</t>
  </si>
  <si>
    <t>(719) Tx State Technical College</t>
  </si>
  <si>
    <t>(720) UT System</t>
  </si>
  <si>
    <t>(721) UT Austin</t>
  </si>
  <si>
    <t>(723) UT Med Branch Galveston</t>
  </si>
  <si>
    <t>(724) UT El Paso</t>
  </si>
  <si>
    <t>(727) Tx Transportation Instit</t>
  </si>
  <si>
    <t>(729) UT Southwestern Medical</t>
  </si>
  <si>
    <t>(730) University of Houston</t>
  </si>
  <si>
    <t>(731) Tx Womens Univ</t>
  </si>
  <si>
    <t>(732) TAMU Kingsville</t>
  </si>
  <si>
    <t>(733) Texas Tech Univ</t>
  </si>
  <si>
    <t>(734) Lamar Univ</t>
  </si>
  <si>
    <t>(735) Midwestern Univ</t>
  </si>
  <si>
    <t>(736) UT Pan American</t>
  </si>
  <si>
    <t>(737) Angelo State Univ</t>
  </si>
  <si>
    <t>(738) UT Dallas</t>
  </si>
  <si>
    <t>(739) TTU Health Science Cntr</t>
  </si>
  <si>
    <t>(742) UT Permian Basin</t>
  </si>
  <si>
    <t>(743) UT San Antonio/State Demographer</t>
  </si>
  <si>
    <t>(744) UTHSC Houston</t>
  </si>
  <si>
    <t>(745) UTHSC San Antonio</t>
  </si>
  <si>
    <t>(746) UT Rio Grande Valley</t>
  </si>
  <si>
    <t>(747) UT Brownsville</t>
  </si>
  <si>
    <t>(749) Tx A&amp;M SA</t>
  </si>
  <si>
    <t>(750) UT Tyler</t>
  </si>
  <si>
    <t>(751) TAMU Commerce</t>
  </si>
  <si>
    <t>(752) Univ of North Texas</t>
  </si>
  <si>
    <t>(753) Sam Houston State</t>
  </si>
  <si>
    <t>(754) Texas State Univ San Marcos</t>
  </si>
  <si>
    <t>(755) Stephen F. Austin Univ</t>
  </si>
  <si>
    <t>(756) Sul Ross Univ</t>
  </si>
  <si>
    <t>(757) West Texas A&amp;M Univ</t>
  </si>
  <si>
    <t>(758) Board of Regents TSU Sys</t>
  </si>
  <si>
    <t>(759) UH Clear Lake</t>
  </si>
  <si>
    <t>(760) TAMU Corpus Christi</t>
  </si>
  <si>
    <t>(761) Tx A&amp;M International Univ</t>
  </si>
  <si>
    <t>(763) UNTHSC</t>
  </si>
  <si>
    <t>(764) TAMU Texarkana</t>
  </si>
  <si>
    <t>(765) UH Victoria</t>
  </si>
  <si>
    <t>(768) TTU System</t>
  </si>
  <si>
    <t>(769) UNT System</t>
  </si>
  <si>
    <t>(770) TAMU Cntrl Texas</t>
  </si>
  <si>
    <t>(771) School for the Blind/Visually Imp</t>
  </si>
  <si>
    <t>(772) School for the Deaf</t>
  </si>
  <si>
    <t>(773) UNT Dallas</t>
  </si>
  <si>
    <t>(774) TTU HSC El Paso</t>
  </si>
  <si>
    <t>(781) Higher Ed Coord Brd</t>
  </si>
  <si>
    <t>(783) UH System</t>
  </si>
  <si>
    <t>(784) UH Downtown</t>
  </si>
  <si>
    <t>(785) UT Health Cntr Tyler</t>
  </si>
  <si>
    <t>(787) Lamar Orange</t>
  </si>
  <si>
    <t>(788) Lamar Port Arthur</t>
  </si>
  <si>
    <t>(789) Lamar Inst of Technology</t>
  </si>
  <si>
    <t>(802) Parks &amp; Wildlife</t>
  </si>
  <si>
    <t>(808) Historical Commission</t>
  </si>
  <si>
    <t>(813) Commission on the Arts</t>
  </si>
  <si>
    <t>(3189) Blind Commission Franchise</t>
  </si>
  <si>
    <t>(999) Other</t>
  </si>
  <si>
    <t>Total</t>
  </si>
  <si>
    <t>Total Current Allocations</t>
  </si>
  <si>
    <t>STATE OF TEXAS FY 2019 SWCAP Full Summary Schedule (Based on FY 2017 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</si>
</sst>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#,##0;\(#,##0\)"/>
    <numFmt numFmtId="165" formatCode="\$#,##0;\$\(#,##0\)"/>
  </numFmts>
  <fonts count="3" x14ac:knownFonts="1">
    <font>
      <sz val="11"/>
      <name val="Calibri"/>
      <family val="2"/>
    </font>
    <font>
      <b/>
      <sz val="8"/>
      <name val="Microsoft Sans Serif"/>
      <family val="2"/>
    </font>
    <font>
      <sz val="8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1" fontId="1" fillId="0" borderId="0" xfId="0" applyNumberFormat="1" applyFont="1"/>
    <xf numFmtId="41" fontId="2" fillId="0" borderId="0" xfId="0" applyNumberFormat="1" applyFont="1"/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4"/>
  <sheetViews>
    <sheetView tabSelected="1" workbookViewId="0">
      <selection activeCell="A2" sqref="A2"/>
    </sheetView>
  </sheetViews>
  <sheetFormatPr defaultColWidth="9.109375" defaultRowHeight="10.199999999999999" x14ac:dyDescent="0.2"/>
  <cols>
    <col min="1" max="1" width="4.5546875" style="2" customWidth="1"/>
    <col min="2" max="2" width="24.6640625" style="2" customWidth="1"/>
    <col min="3" max="181" width="12.6640625" style="2" customWidth="1"/>
    <col min="182" max="182" width="9.109375" style="2" customWidth="1"/>
    <col min="183" max="16384" width="9.109375" style="2"/>
  </cols>
  <sheetData>
    <row r="1" spans="1:180" x14ac:dyDescent="0.2">
      <c r="A1" s="1" t="s">
        <v>180</v>
      </c>
    </row>
    <row r="3" spans="1:180" ht="40.799999999999997" x14ac:dyDescent="0.2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6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5" t="s">
        <v>52</v>
      </c>
      <c r="BC3" s="5" t="s">
        <v>53</v>
      </c>
      <c r="BD3" s="5" t="s">
        <v>54</v>
      </c>
      <c r="BE3" s="5" t="s">
        <v>55</v>
      </c>
      <c r="BF3" s="5" t="s">
        <v>56</v>
      </c>
      <c r="BG3" s="5" t="s">
        <v>57</v>
      </c>
      <c r="BH3" s="5" t="s">
        <v>58</v>
      </c>
      <c r="BI3" s="5" t="s">
        <v>59</v>
      </c>
      <c r="BJ3" s="5" t="s">
        <v>60</v>
      </c>
      <c r="BK3" s="5" t="s">
        <v>61</v>
      </c>
      <c r="BL3" s="5" t="s">
        <v>62</v>
      </c>
      <c r="BM3" s="5" t="s">
        <v>63</v>
      </c>
      <c r="BN3" s="5" t="s">
        <v>64</v>
      </c>
      <c r="BO3" s="5" t="s">
        <v>65</v>
      </c>
      <c r="BP3" s="5" t="s">
        <v>66</v>
      </c>
      <c r="BQ3" s="5" t="s">
        <v>67</v>
      </c>
      <c r="BR3" s="5" t="s">
        <v>68</v>
      </c>
      <c r="BS3" s="5" t="s">
        <v>69</v>
      </c>
      <c r="BT3" s="5" t="s">
        <v>70</v>
      </c>
      <c r="BU3" s="5" t="s">
        <v>71</v>
      </c>
      <c r="BV3" s="5" t="s">
        <v>72</v>
      </c>
      <c r="BW3" s="5" t="s">
        <v>73</v>
      </c>
      <c r="BX3" s="5" t="s">
        <v>74</v>
      </c>
      <c r="BY3" s="5" t="s">
        <v>75</v>
      </c>
      <c r="BZ3" s="5" t="s">
        <v>76</v>
      </c>
      <c r="CA3" s="5" t="s">
        <v>77</v>
      </c>
      <c r="CB3" s="5" t="s">
        <v>78</v>
      </c>
      <c r="CC3" s="5" t="s">
        <v>79</v>
      </c>
      <c r="CD3" s="5" t="s">
        <v>80</v>
      </c>
      <c r="CE3" s="5" t="s">
        <v>81</v>
      </c>
      <c r="CF3" s="5" t="s">
        <v>82</v>
      </c>
      <c r="CG3" s="5" t="s">
        <v>83</v>
      </c>
      <c r="CH3" s="5" t="s">
        <v>84</v>
      </c>
      <c r="CI3" s="5" t="s">
        <v>85</v>
      </c>
      <c r="CJ3" s="5" t="s">
        <v>86</v>
      </c>
      <c r="CK3" s="5" t="s">
        <v>87</v>
      </c>
      <c r="CL3" s="6" t="s">
        <v>88</v>
      </c>
      <c r="CM3" s="5" t="s">
        <v>89</v>
      </c>
      <c r="CN3" s="5" t="s">
        <v>90</v>
      </c>
      <c r="CO3" s="5" t="s">
        <v>91</v>
      </c>
      <c r="CP3" s="5" t="s">
        <v>92</v>
      </c>
      <c r="CQ3" s="5" t="s">
        <v>93</v>
      </c>
      <c r="CR3" s="5" t="s">
        <v>94</v>
      </c>
      <c r="CS3" s="5" t="s">
        <v>95</v>
      </c>
      <c r="CT3" s="5" t="s">
        <v>96</v>
      </c>
      <c r="CU3" s="5" t="s">
        <v>97</v>
      </c>
      <c r="CV3" s="5" t="s">
        <v>98</v>
      </c>
      <c r="CW3" s="5" t="s">
        <v>99</v>
      </c>
      <c r="CX3" s="5" t="s">
        <v>100</v>
      </c>
      <c r="CY3" s="5" t="s">
        <v>101</v>
      </c>
      <c r="CZ3" s="5" t="s">
        <v>102</v>
      </c>
      <c r="DA3" s="5" t="s">
        <v>103</v>
      </c>
      <c r="DB3" s="5" t="s">
        <v>104</v>
      </c>
      <c r="DC3" s="6" t="s">
        <v>105</v>
      </c>
      <c r="DD3" s="6" t="s">
        <v>106</v>
      </c>
      <c r="DE3" s="5" t="s">
        <v>107</v>
      </c>
      <c r="DF3" s="5" t="s">
        <v>108</v>
      </c>
      <c r="DG3" s="5" t="s">
        <v>109</v>
      </c>
      <c r="DH3" s="5" t="s">
        <v>110</v>
      </c>
      <c r="DI3" s="5" t="s">
        <v>111</v>
      </c>
      <c r="DJ3" s="5" t="s">
        <v>112</v>
      </c>
      <c r="DK3" s="5" t="s">
        <v>113</v>
      </c>
      <c r="DL3" s="5" t="s">
        <v>114</v>
      </c>
      <c r="DM3" s="5" t="s">
        <v>115</v>
      </c>
      <c r="DN3" s="5" t="s">
        <v>116</v>
      </c>
      <c r="DO3" s="5" t="s">
        <v>117</v>
      </c>
      <c r="DP3" s="5" t="s">
        <v>118</v>
      </c>
      <c r="DQ3" s="5" t="s">
        <v>119</v>
      </c>
      <c r="DR3" s="5" t="s">
        <v>120</v>
      </c>
      <c r="DS3" s="5" t="s">
        <v>121</v>
      </c>
      <c r="DT3" s="5" t="s">
        <v>122</v>
      </c>
      <c r="DU3" s="5" t="s">
        <v>123</v>
      </c>
      <c r="DV3" s="5" t="s">
        <v>124</v>
      </c>
      <c r="DW3" s="5" t="s">
        <v>125</v>
      </c>
      <c r="DX3" s="5" t="s">
        <v>126</v>
      </c>
      <c r="DY3" s="5" t="s">
        <v>127</v>
      </c>
      <c r="DZ3" s="5" t="s">
        <v>128</v>
      </c>
      <c r="EA3" s="5" t="s">
        <v>129</v>
      </c>
      <c r="EB3" s="5" t="s">
        <v>130</v>
      </c>
      <c r="EC3" s="5" t="s">
        <v>131</v>
      </c>
      <c r="ED3" s="5" t="s">
        <v>132</v>
      </c>
      <c r="EE3" s="5" t="s">
        <v>133</v>
      </c>
      <c r="EF3" s="5" t="s">
        <v>134</v>
      </c>
      <c r="EG3" s="5" t="s">
        <v>135</v>
      </c>
      <c r="EH3" s="5" t="s">
        <v>136</v>
      </c>
      <c r="EI3" s="5" t="s">
        <v>137</v>
      </c>
      <c r="EJ3" s="5" t="s">
        <v>138</v>
      </c>
      <c r="EK3" s="5" t="s">
        <v>139</v>
      </c>
      <c r="EL3" s="5" t="s">
        <v>140</v>
      </c>
      <c r="EM3" s="5" t="s">
        <v>141</v>
      </c>
      <c r="EN3" s="5" t="s">
        <v>142</v>
      </c>
      <c r="EO3" s="5" t="s">
        <v>143</v>
      </c>
      <c r="EP3" s="5" t="s">
        <v>144</v>
      </c>
      <c r="EQ3" s="5" t="s">
        <v>145</v>
      </c>
      <c r="ER3" s="5" t="s">
        <v>146</v>
      </c>
      <c r="ES3" s="5" t="s">
        <v>147</v>
      </c>
      <c r="ET3" s="5" t="s">
        <v>148</v>
      </c>
      <c r="EU3" s="5" t="s">
        <v>149</v>
      </c>
      <c r="EV3" s="5" t="s">
        <v>150</v>
      </c>
      <c r="EW3" s="5" t="s">
        <v>151</v>
      </c>
      <c r="EX3" s="5" t="s">
        <v>152</v>
      </c>
      <c r="EY3" s="5" t="s">
        <v>153</v>
      </c>
      <c r="EZ3" s="5" t="s">
        <v>154</v>
      </c>
      <c r="FA3" s="5" t="s">
        <v>155</v>
      </c>
      <c r="FB3" s="5" t="s">
        <v>156</v>
      </c>
      <c r="FC3" s="5" t="s">
        <v>157</v>
      </c>
      <c r="FD3" s="5" t="s">
        <v>158</v>
      </c>
      <c r="FE3" s="5" t="s">
        <v>159</v>
      </c>
      <c r="FF3" s="5" t="s">
        <v>160</v>
      </c>
      <c r="FG3" s="5" t="s">
        <v>161</v>
      </c>
      <c r="FH3" s="5" t="s">
        <v>162</v>
      </c>
      <c r="FI3" s="5" t="s">
        <v>163</v>
      </c>
      <c r="FJ3" s="5" t="s">
        <v>164</v>
      </c>
      <c r="FK3" s="5" t="s">
        <v>165</v>
      </c>
      <c r="FL3" s="5" t="s">
        <v>166</v>
      </c>
      <c r="FM3" s="5" t="s">
        <v>167</v>
      </c>
      <c r="FN3" s="5" t="s">
        <v>168</v>
      </c>
      <c r="FO3" s="5" t="s">
        <v>169</v>
      </c>
      <c r="FP3" s="5" t="s">
        <v>170</v>
      </c>
      <c r="FQ3" s="5" t="s">
        <v>171</v>
      </c>
      <c r="FR3" s="5" t="s">
        <v>172</v>
      </c>
      <c r="FS3" s="5" t="s">
        <v>173</v>
      </c>
      <c r="FT3" s="5" t="s">
        <v>174</v>
      </c>
      <c r="FU3" s="5" t="s">
        <v>175</v>
      </c>
      <c r="FV3" s="5" t="s">
        <v>176</v>
      </c>
      <c r="FW3" s="5" t="s">
        <v>177</v>
      </c>
      <c r="FX3" s="5" t="s">
        <v>178</v>
      </c>
    </row>
    <row r="4" spans="1:180" x14ac:dyDescent="0.2">
      <c r="A4" s="7">
        <v>1</v>
      </c>
      <c r="B4" s="7" t="str">
        <f>HYPERLINK("#alloc_1","Building Depreciation")</f>
        <v>Building Depreciation</v>
      </c>
      <c r="C4" s="8">
        <v>120940.58591116934</v>
      </c>
      <c r="D4" s="8">
        <v>0</v>
      </c>
      <c r="E4" s="8">
        <v>27117.323949930462</v>
      </c>
      <c r="F4" s="8">
        <v>3714.8883171070925</v>
      </c>
      <c r="G4" s="8">
        <v>0</v>
      </c>
      <c r="H4" s="8">
        <v>154402.88685287183</v>
      </c>
      <c r="I4" s="8">
        <v>16191.797003375452</v>
      </c>
      <c r="J4" s="8">
        <v>51861.323371566876</v>
      </c>
      <c r="K4" s="8">
        <v>6237.8627522202514</v>
      </c>
      <c r="L4" s="8">
        <v>20595.945554568014</v>
      </c>
      <c r="M4" s="8">
        <v>373135.74524677376</v>
      </c>
      <c r="N4" s="8">
        <v>0</v>
      </c>
      <c r="O4" s="8">
        <v>0</v>
      </c>
      <c r="P4" s="8">
        <v>0</v>
      </c>
      <c r="Q4" s="8">
        <v>276787.45733054919</v>
      </c>
      <c r="R4" s="8">
        <v>6408.3496798344986</v>
      </c>
      <c r="S4" s="8">
        <v>22675.60387590008</v>
      </c>
      <c r="T4" s="8">
        <v>9721.7425276907725</v>
      </c>
      <c r="U4" s="8">
        <v>123038.96520184512</v>
      </c>
      <c r="V4" s="8">
        <v>0</v>
      </c>
      <c r="W4" s="8">
        <v>14475.772347194004</v>
      </c>
      <c r="X4" s="8">
        <v>15993.488089843366</v>
      </c>
      <c r="Y4" s="8">
        <v>205794.84532045497</v>
      </c>
      <c r="Z4" s="8">
        <v>1393497.4060577366</v>
      </c>
      <c r="AA4" s="8">
        <v>449201.36181429704</v>
      </c>
      <c r="AB4" s="8">
        <v>425532</v>
      </c>
      <c r="AC4" s="8">
        <v>184001.14933068524</v>
      </c>
      <c r="AD4" s="8">
        <v>396623.14498694695</v>
      </c>
      <c r="AE4" s="8">
        <v>80385.036443252655</v>
      </c>
      <c r="AF4" s="8">
        <v>226256.46947903244</v>
      </c>
      <c r="AG4" s="8">
        <v>0</v>
      </c>
      <c r="AH4" s="8">
        <v>17922.73648176411</v>
      </c>
      <c r="AI4" s="8">
        <v>0</v>
      </c>
      <c r="AJ4" s="8">
        <v>79465.539267705477</v>
      </c>
      <c r="AK4" s="8">
        <v>95478.666468707379</v>
      </c>
      <c r="AL4" s="8">
        <v>10714.110378099223</v>
      </c>
      <c r="AM4" s="8">
        <v>229905.00000000003</v>
      </c>
      <c r="AN4" s="8">
        <v>13633.051327920737</v>
      </c>
      <c r="AO4" s="8">
        <v>14672.860327507913</v>
      </c>
      <c r="AP4" s="8">
        <v>18373.281840162061</v>
      </c>
      <c r="AQ4" s="2">
        <v>0</v>
      </c>
      <c r="AR4" s="8">
        <v>23687.266003168977</v>
      </c>
      <c r="AS4" s="8">
        <v>111281.33456432968</v>
      </c>
      <c r="AT4" s="8">
        <v>6280.0722241050862</v>
      </c>
      <c r="AU4" s="8">
        <v>5854.2521514543459</v>
      </c>
      <c r="AV4" s="8">
        <v>0</v>
      </c>
      <c r="AW4" s="8">
        <v>0</v>
      </c>
      <c r="AX4" s="8">
        <v>44134.327372406362</v>
      </c>
      <c r="AY4" s="8">
        <v>52574.281029883277</v>
      </c>
      <c r="AZ4" s="8">
        <v>0</v>
      </c>
      <c r="BA4" s="8">
        <v>12701.980524368824</v>
      </c>
      <c r="BB4" s="8">
        <v>16344.911979923821</v>
      </c>
      <c r="BC4" s="8">
        <v>0</v>
      </c>
      <c r="BD4" s="8">
        <v>0</v>
      </c>
      <c r="BE4" s="8">
        <v>0</v>
      </c>
      <c r="BF4" s="8">
        <v>65207.635573839791</v>
      </c>
      <c r="BG4" s="8">
        <v>847061.93447498675</v>
      </c>
      <c r="BH4" s="8">
        <v>409142.33962268959</v>
      </c>
      <c r="BI4" s="8">
        <v>0</v>
      </c>
      <c r="BJ4" s="8">
        <v>42414.513890238144</v>
      </c>
      <c r="BK4" s="8">
        <v>41101.856662939106</v>
      </c>
      <c r="BL4" s="8">
        <v>22645.980148667255</v>
      </c>
      <c r="BM4" s="8">
        <v>0</v>
      </c>
      <c r="BN4" s="8">
        <v>2831.8039481520304</v>
      </c>
      <c r="BO4" s="8">
        <v>0</v>
      </c>
      <c r="BP4" s="8">
        <v>0</v>
      </c>
      <c r="BQ4" s="8">
        <v>138172.67692132771</v>
      </c>
      <c r="BR4" s="8">
        <v>22450.579853976658</v>
      </c>
      <c r="BS4" s="8">
        <v>0</v>
      </c>
      <c r="BT4" s="8">
        <v>14967.490565089662</v>
      </c>
      <c r="BU4" s="8">
        <v>66945.350002833118</v>
      </c>
      <c r="BV4" s="8">
        <v>7463.8734150925075</v>
      </c>
      <c r="BW4" s="8">
        <v>115757.60228327176</v>
      </c>
      <c r="BX4" s="8">
        <v>25653.662670351427</v>
      </c>
      <c r="BY4" s="8">
        <v>0</v>
      </c>
      <c r="BZ4" s="8">
        <v>61753.81529483886</v>
      </c>
      <c r="CA4" s="8">
        <v>7098.2310539697637</v>
      </c>
      <c r="CB4" s="8">
        <v>5556.1741396695015</v>
      </c>
      <c r="CC4" s="8">
        <v>10396.961051055376</v>
      </c>
      <c r="CD4" s="8">
        <v>6295.4076088959155</v>
      </c>
      <c r="CE4" s="8">
        <v>53574.554651462728</v>
      </c>
      <c r="CF4" s="8">
        <v>11446.195652538028</v>
      </c>
      <c r="CG4" s="8">
        <v>2028070.7893861441</v>
      </c>
      <c r="CH4" s="8">
        <v>413854.76026909787</v>
      </c>
      <c r="CI4" s="8">
        <v>14494.540119724374</v>
      </c>
      <c r="CJ4" s="8">
        <v>0</v>
      </c>
      <c r="CK4" s="8">
        <v>276675.39453434409</v>
      </c>
      <c r="CL4" s="2">
        <v>0</v>
      </c>
      <c r="CM4" s="8">
        <v>0</v>
      </c>
      <c r="CN4" s="8">
        <v>21040.654579269234</v>
      </c>
      <c r="CO4" s="8">
        <v>267857.89051212586</v>
      </c>
      <c r="CP4" s="8">
        <v>0</v>
      </c>
      <c r="CQ4" s="8">
        <v>0</v>
      </c>
      <c r="CR4" s="8">
        <v>0</v>
      </c>
      <c r="CS4" s="8">
        <v>0</v>
      </c>
      <c r="CT4" s="8">
        <v>450.94856042545388</v>
      </c>
      <c r="CU4" s="8">
        <v>0</v>
      </c>
      <c r="CV4" s="8">
        <v>11279.271965938518</v>
      </c>
      <c r="CW4" s="8">
        <v>241581.73638187084</v>
      </c>
      <c r="CX4" s="8">
        <v>942510.59130937071</v>
      </c>
      <c r="CY4" s="8">
        <v>0</v>
      </c>
      <c r="CZ4" s="8">
        <v>9776.382923202962</v>
      </c>
      <c r="DA4" s="8">
        <v>0</v>
      </c>
      <c r="DB4" s="8">
        <v>8628.2070915111872</v>
      </c>
      <c r="DC4" s="8">
        <v>0</v>
      </c>
      <c r="DD4" s="8">
        <v>0</v>
      </c>
      <c r="DE4" s="8">
        <v>160741.76212536346</v>
      </c>
      <c r="DF4" s="8">
        <v>448876.3164028555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  <c r="DT4" s="8">
        <v>0</v>
      </c>
      <c r="DU4" s="8">
        <v>0</v>
      </c>
      <c r="DV4" s="8">
        <v>0</v>
      </c>
      <c r="DW4" s="8">
        <v>0</v>
      </c>
      <c r="DX4" s="8">
        <v>0</v>
      </c>
      <c r="DY4" s="8">
        <v>0</v>
      </c>
      <c r="DZ4" s="8">
        <v>317.47180369105979</v>
      </c>
      <c r="EA4" s="8">
        <v>0</v>
      </c>
      <c r="EB4" s="8">
        <v>0</v>
      </c>
      <c r="EC4" s="8">
        <v>0</v>
      </c>
      <c r="ED4" s="8">
        <v>0</v>
      </c>
      <c r="EE4" s="8">
        <v>0</v>
      </c>
      <c r="EF4" s="8">
        <v>0</v>
      </c>
      <c r="EG4" s="8">
        <v>0</v>
      </c>
      <c r="EH4" s="8">
        <v>0</v>
      </c>
      <c r="EI4" s="8">
        <v>0</v>
      </c>
      <c r="EJ4" s="8">
        <v>4306.2486257538185</v>
      </c>
      <c r="EK4" s="8">
        <v>0</v>
      </c>
      <c r="EL4" s="8">
        <v>0</v>
      </c>
      <c r="EM4" s="8">
        <v>4231.0568115363221</v>
      </c>
      <c r="EN4" s="8">
        <v>0</v>
      </c>
      <c r="EO4" s="8">
        <v>0</v>
      </c>
      <c r="EP4" s="8">
        <v>0</v>
      </c>
      <c r="EQ4" s="8">
        <v>0</v>
      </c>
      <c r="ER4" s="8">
        <v>8078.8474518250159</v>
      </c>
      <c r="ES4" s="8">
        <v>4001.2061748034553</v>
      </c>
      <c r="ET4" s="8">
        <v>0</v>
      </c>
      <c r="EU4" s="8">
        <v>1005.828313326156</v>
      </c>
      <c r="EV4" s="8">
        <v>0</v>
      </c>
      <c r="EW4" s="8">
        <v>0</v>
      </c>
      <c r="EX4" s="8">
        <v>35421.56741077792</v>
      </c>
      <c r="EY4" s="8">
        <v>0</v>
      </c>
      <c r="EZ4" s="8">
        <v>146230.31954887218</v>
      </c>
      <c r="FA4" s="8">
        <v>0</v>
      </c>
      <c r="FB4" s="8">
        <v>0</v>
      </c>
      <c r="FC4" s="8">
        <v>0</v>
      </c>
      <c r="FD4" s="8">
        <v>0</v>
      </c>
      <c r="FE4" s="8">
        <v>4457.9907287224178</v>
      </c>
      <c r="FF4" s="8">
        <v>0</v>
      </c>
      <c r="FG4" s="8">
        <v>0</v>
      </c>
      <c r="FH4" s="8">
        <v>0</v>
      </c>
      <c r="FI4" s="8">
        <v>0</v>
      </c>
      <c r="FJ4" s="8">
        <v>0</v>
      </c>
      <c r="FK4" s="8">
        <v>0</v>
      </c>
      <c r="FL4" s="8">
        <v>0</v>
      </c>
      <c r="FM4" s="8">
        <v>0</v>
      </c>
      <c r="FN4" s="8">
        <v>0</v>
      </c>
      <c r="FO4" s="8">
        <v>0</v>
      </c>
      <c r="FP4" s="8">
        <v>0</v>
      </c>
      <c r="FQ4" s="8">
        <v>0</v>
      </c>
      <c r="FR4" s="8">
        <v>0</v>
      </c>
      <c r="FS4" s="8">
        <v>37542.559096830031</v>
      </c>
      <c r="FT4" s="8">
        <v>33710.152854935855</v>
      </c>
      <c r="FU4" s="8">
        <v>5880.3147924741388</v>
      </c>
      <c r="FV4" s="8">
        <v>101918.82128306755</v>
      </c>
      <c r="FW4" s="8">
        <v>443826.22644668526</v>
      </c>
      <c r="FX4" s="8">
        <v>13012321.320376785</v>
      </c>
    </row>
    <row r="5" spans="1:180" x14ac:dyDescent="0.2">
      <c r="A5" s="7">
        <v>2</v>
      </c>
      <c r="B5" s="7" t="str">
        <f>HYPERLINK("#alloc_2","Equipment Depreciation")</f>
        <v>Equipment Depreciation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2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  <c r="FX5" s="7">
        <v>0</v>
      </c>
    </row>
    <row r="6" spans="1:180" x14ac:dyDescent="0.2">
      <c r="A6" s="7">
        <v>3</v>
      </c>
      <c r="B6" s="7" t="str">
        <f>HYPERLINK("#alloc_3","(304) CPA Administration")</f>
        <v>(304) CPA Administration</v>
      </c>
      <c r="C6" s="7">
        <v>19881.195942630155</v>
      </c>
      <c r="D6" s="7">
        <v>0</v>
      </c>
      <c r="E6" s="7">
        <v>29621.157991588421</v>
      </c>
      <c r="F6" s="7">
        <v>13023.095323888012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83110.528129591054</v>
      </c>
      <c r="N6" s="7">
        <v>0</v>
      </c>
      <c r="O6" s="7">
        <v>0</v>
      </c>
      <c r="P6" s="7">
        <v>0</v>
      </c>
      <c r="Q6" s="7">
        <v>30986.389033757383</v>
      </c>
      <c r="R6" s="7">
        <v>95638.349770649264</v>
      </c>
      <c r="S6" s="7">
        <v>2068.4104424643533</v>
      </c>
      <c r="T6" s="7">
        <v>0</v>
      </c>
      <c r="U6" s="7">
        <v>199509.39073770453</v>
      </c>
      <c r="V6" s="7">
        <v>0</v>
      </c>
      <c r="W6" s="7">
        <v>5784.2346264165517</v>
      </c>
      <c r="X6" s="7">
        <v>5332.1002725547969</v>
      </c>
      <c r="Y6" s="7">
        <v>558174.3473193266</v>
      </c>
      <c r="Z6" s="7">
        <v>1128841.3971763148</v>
      </c>
      <c r="AA6" s="7">
        <v>91954.236485074754</v>
      </c>
      <c r="AB6" s="7">
        <v>81966.324915342091</v>
      </c>
      <c r="AC6" s="7">
        <v>55099.126861959296</v>
      </c>
      <c r="AD6" s="7">
        <v>88177.121935334551</v>
      </c>
      <c r="AE6" s="7">
        <v>37430.642886210648</v>
      </c>
      <c r="AF6" s="7">
        <v>1018630.4486703998</v>
      </c>
      <c r="AG6" s="7">
        <v>0</v>
      </c>
      <c r="AH6" s="7">
        <v>0</v>
      </c>
      <c r="AI6" s="7">
        <v>0</v>
      </c>
      <c r="AJ6" s="7">
        <v>0</v>
      </c>
      <c r="AK6" s="7">
        <v>69156.800016649577</v>
      </c>
      <c r="AL6" s="7">
        <v>4813.4746528917285</v>
      </c>
      <c r="AM6" s="7">
        <v>0</v>
      </c>
      <c r="AN6" s="7">
        <v>0</v>
      </c>
      <c r="AO6" s="7">
        <v>4248.0669897222388</v>
      </c>
      <c r="AP6" s="7">
        <v>15814.670589043559</v>
      </c>
      <c r="AQ6" s="2">
        <v>0</v>
      </c>
      <c r="AR6" s="7">
        <v>4535.7684797365991</v>
      </c>
      <c r="AS6" s="7">
        <v>39538.007965548175</v>
      </c>
      <c r="AT6" s="7">
        <v>80298.378562579281</v>
      </c>
      <c r="AU6" s="7">
        <v>0</v>
      </c>
      <c r="AV6" s="7">
        <v>0</v>
      </c>
      <c r="AW6" s="7">
        <v>88104.48652011872</v>
      </c>
      <c r="AX6" s="7">
        <v>143164.37733378127</v>
      </c>
      <c r="AY6" s="7">
        <v>4827482.6881980952</v>
      </c>
      <c r="AZ6" s="7">
        <v>0</v>
      </c>
      <c r="BA6" s="7">
        <v>4988.2884714750899</v>
      </c>
      <c r="BB6" s="7">
        <v>10058.853305084453</v>
      </c>
      <c r="BC6" s="7">
        <v>0</v>
      </c>
      <c r="BD6" s="7">
        <v>0</v>
      </c>
      <c r="BE6" s="7">
        <v>0</v>
      </c>
      <c r="BF6" s="7">
        <v>146511.99030396613</v>
      </c>
      <c r="BG6" s="7">
        <v>222648.16884026921</v>
      </c>
      <c r="BH6" s="7">
        <v>57634.638576960955</v>
      </c>
      <c r="BI6" s="7">
        <v>13633.341207212256</v>
      </c>
      <c r="BJ6" s="7">
        <v>0</v>
      </c>
      <c r="BK6" s="7">
        <v>259362.39035530895</v>
      </c>
      <c r="BL6" s="7">
        <v>0</v>
      </c>
      <c r="BM6" s="7">
        <v>0</v>
      </c>
      <c r="BN6" s="7">
        <v>2394.1024746600433</v>
      </c>
      <c r="BO6" s="7">
        <v>0</v>
      </c>
      <c r="BP6" s="7">
        <v>0</v>
      </c>
      <c r="BQ6" s="7">
        <v>70643.454876764357</v>
      </c>
      <c r="BR6" s="7">
        <v>8820.5179696528539</v>
      </c>
      <c r="BS6" s="7">
        <v>0</v>
      </c>
      <c r="BT6" s="7">
        <v>0</v>
      </c>
      <c r="BU6" s="7">
        <v>0</v>
      </c>
      <c r="BV6" s="7">
        <v>3060.8130389904204</v>
      </c>
      <c r="BW6" s="7">
        <v>59264.505795057237</v>
      </c>
      <c r="BX6" s="7">
        <v>21246.30712437797</v>
      </c>
      <c r="BY6" s="7">
        <v>964955.25318903627</v>
      </c>
      <c r="BZ6" s="7">
        <v>44794.617018070225</v>
      </c>
      <c r="CA6" s="7">
        <v>3995.8337617224374</v>
      </c>
      <c r="CB6" s="7">
        <v>1474.3821952537303</v>
      </c>
      <c r="CC6" s="7">
        <v>3981.8674169973388</v>
      </c>
      <c r="CD6" s="7">
        <v>2267.7695907698094</v>
      </c>
      <c r="CE6" s="7">
        <v>39758.441702685079</v>
      </c>
      <c r="CF6" s="7">
        <v>4173.9411362260471</v>
      </c>
      <c r="CG6" s="7">
        <v>59797202.720695071</v>
      </c>
      <c r="CH6" s="7">
        <v>4853008.0644706916</v>
      </c>
      <c r="CI6" s="7">
        <v>6962.2801700105911</v>
      </c>
      <c r="CJ6" s="7">
        <v>0</v>
      </c>
      <c r="CK6" s="7">
        <v>7036669.6851653736</v>
      </c>
      <c r="CL6" s="7">
        <v>0</v>
      </c>
      <c r="CM6" s="7">
        <v>9524231.113614941</v>
      </c>
      <c r="CN6" s="7">
        <v>0</v>
      </c>
      <c r="CO6" s="7">
        <v>243770.8060666355</v>
      </c>
      <c r="CP6" s="7">
        <v>55112.561651773212</v>
      </c>
      <c r="CQ6" s="7">
        <v>232015.43272665108</v>
      </c>
      <c r="CR6" s="7">
        <v>295339.61619732145</v>
      </c>
      <c r="CS6" s="7">
        <v>46768.608716605719</v>
      </c>
      <c r="CT6" s="7">
        <v>173004.15031089875</v>
      </c>
      <c r="CU6" s="7">
        <v>0</v>
      </c>
      <c r="CV6" s="7">
        <v>6699.2178135261793</v>
      </c>
      <c r="CW6" s="7">
        <v>382006.26752799138</v>
      </c>
      <c r="CX6" s="7">
        <v>46311.62262134879</v>
      </c>
      <c r="CY6" s="7">
        <v>111364.95942940748</v>
      </c>
      <c r="CZ6" s="7">
        <v>1499682.5883045089</v>
      </c>
      <c r="DA6" s="7">
        <v>77711.274753257283</v>
      </c>
      <c r="DB6" s="7">
        <v>1554079.3383098622</v>
      </c>
      <c r="DC6" s="7">
        <v>0</v>
      </c>
      <c r="DD6" s="7">
        <v>0</v>
      </c>
      <c r="DE6" s="7">
        <v>17140754.373431239</v>
      </c>
      <c r="DF6" s="7">
        <v>0</v>
      </c>
      <c r="DG6" s="7">
        <v>0</v>
      </c>
      <c r="DH6" s="7">
        <v>689192.85127234517</v>
      </c>
      <c r="DI6" s="7">
        <v>4458.7347081968974</v>
      </c>
      <c r="DJ6" s="7">
        <v>1477984.8190868921</v>
      </c>
      <c r="DK6" s="7">
        <v>110867.10614186167</v>
      </c>
      <c r="DL6" s="7">
        <v>198813.48634384057</v>
      </c>
      <c r="DM6" s="7">
        <v>549474.74245799903</v>
      </c>
      <c r="DN6" s="7">
        <v>246041.80667745366</v>
      </c>
      <c r="DO6" s="7">
        <v>41157.317043938092</v>
      </c>
      <c r="DP6" s="7">
        <v>268920.12287354062</v>
      </c>
      <c r="DQ6" s="7">
        <v>95015.528965749778</v>
      </c>
      <c r="DR6" s="7">
        <v>359680.3932242993</v>
      </c>
      <c r="DS6" s="7">
        <v>47097.135708327703</v>
      </c>
      <c r="DT6" s="7">
        <v>1474859.1302921243</v>
      </c>
      <c r="DU6" s="7">
        <v>1347349.9987646143</v>
      </c>
      <c r="DV6" s="7">
        <v>420635.59279552416</v>
      </c>
      <c r="DW6" s="7">
        <v>48795.745483613813</v>
      </c>
      <c r="DX6" s="7">
        <v>798060.33643083612</v>
      </c>
      <c r="DY6" s="7">
        <v>811170.65887338412</v>
      </c>
      <c r="DZ6" s="7">
        <v>253665.04411157951</v>
      </c>
      <c r="EA6" s="7">
        <v>195023.03080809431</v>
      </c>
      <c r="EB6" s="7">
        <v>801623.26561930717</v>
      </c>
      <c r="EC6" s="7">
        <v>255687.34998248308</v>
      </c>
      <c r="ED6" s="7">
        <v>96527.875646571541</v>
      </c>
      <c r="EE6" s="7">
        <v>0</v>
      </c>
      <c r="EF6" s="7">
        <v>133800.98024881215</v>
      </c>
      <c r="EG6" s="7">
        <v>447584.49396554881</v>
      </c>
      <c r="EH6" s="7">
        <v>631823.45338473993</v>
      </c>
      <c r="EI6" s="7">
        <v>156522.60760652242</v>
      </c>
      <c r="EJ6" s="7">
        <v>492509.49306521501</v>
      </c>
      <c r="EK6" s="7">
        <v>869909.74869535421</v>
      </c>
      <c r="EL6" s="7">
        <v>685341.70988423936</v>
      </c>
      <c r="EM6" s="7">
        <v>658028.42261127871</v>
      </c>
      <c r="EN6" s="7">
        <v>0</v>
      </c>
      <c r="EO6" s="7">
        <v>131106.49713610933</v>
      </c>
      <c r="EP6" s="7">
        <v>168640.91830174372</v>
      </c>
      <c r="EQ6" s="7">
        <v>198525.97246144194</v>
      </c>
      <c r="ER6" s="7">
        <v>569219.37569036009</v>
      </c>
      <c r="ES6" s="7">
        <v>279409.91087191156</v>
      </c>
      <c r="ET6" s="7">
        <v>531824.82121356041</v>
      </c>
      <c r="EU6" s="7">
        <v>207057.26723486409</v>
      </c>
      <c r="EV6" s="7">
        <v>92135.038113392889</v>
      </c>
      <c r="EW6" s="7">
        <v>161454.34801582884</v>
      </c>
      <c r="EX6" s="7">
        <v>7426.1347885315781</v>
      </c>
      <c r="EY6" s="7">
        <v>151011.70685355042</v>
      </c>
      <c r="EZ6" s="7">
        <v>240133.21425843451</v>
      </c>
      <c r="FA6" s="7">
        <v>163659.26384401304</v>
      </c>
      <c r="FB6" s="7">
        <v>432813.53665592807</v>
      </c>
      <c r="FC6" s="7">
        <v>93649.187911854518</v>
      </c>
      <c r="FD6" s="7">
        <v>80158.089756609261</v>
      </c>
      <c r="FE6" s="7">
        <v>7426.1347885315781</v>
      </c>
      <c r="FF6" s="7">
        <v>31798.730009782856</v>
      </c>
      <c r="FG6" s="7">
        <v>77514.380560569363</v>
      </c>
      <c r="FH6" s="7">
        <v>75115.853672972153</v>
      </c>
      <c r="FI6" s="7">
        <v>91148.831779507906</v>
      </c>
      <c r="FJ6" s="7">
        <v>75167.523937132355</v>
      </c>
      <c r="FK6" s="7">
        <v>328821.11356150825</v>
      </c>
      <c r="FL6" s="7">
        <v>4858831.4048623387</v>
      </c>
      <c r="FM6" s="7">
        <v>127718.65275499994</v>
      </c>
      <c r="FN6" s="7">
        <v>125202.20926960619</v>
      </c>
      <c r="FO6" s="7">
        <v>239120.79497157669</v>
      </c>
      <c r="FP6" s="7">
        <v>40736.325554284238</v>
      </c>
      <c r="FQ6" s="7">
        <v>49819.004321601562</v>
      </c>
      <c r="FR6" s="7">
        <v>45977.68106538451</v>
      </c>
      <c r="FS6" s="7">
        <v>494272.53042252961</v>
      </c>
      <c r="FT6" s="7">
        <v>154373.10898348995</v>
      </c>
      <c r="FU6" s="7">
        <v>100028.44093678684</v>
      </c>
      <c r="FV6" s="7">
        <v>22842.993851106821</v>
      </c>
      <c r="FW6" s="7">
        <v>27956609.254436709</v>
      </c>
      <c r="FX6" s="7">
        <v>166929122.61377984</v>
      </c>
    </row>
    <row r="7" spans="1:180" x14ac:dyDescent="0.2">
      <c r="A7" s="7">
        <v>4</v>
      </c>
      <c r="B7" s="7" t="str">
        <f>HYPERLINK("#alloc_4","CPA Fiscal and ITD")</f>
        <v>CPA Fiscal and ITD</v>
      </c>
      <c r="C7" s="7">
        <v>4870.7874638290759</v>
      </c>
      <c r="D7" s="7">
        <v>0</v>
      </c>
      <c r="E7" s="7">
        <v>7256.4313062154106</v>
      </c>
      <c r="F7" s="7">
        <v>3190.8848720538454</v>
      </c>
      <c r="G7" s="7">
        <v>37537107</v>
      </c>
      <c r="H7" s="7">
        <v>0</v>
      </c>
      <c r="I7" s="7">
        <v>45937.831774328959</v>
      </c>
      <c r="J7" s="7">
        <v>93153.639892461055</v>
      </c>
      <c r="K7" s="7">
        <v>21504.207323227914</v>
      </c>
      <c r="L7" s="7">
        <v>78100.807563512353</v>
      </c>
      <c r="M7" s="7">
        <v>26603.589851431843</v>
      </c>
      <c r="N7" s="7">
        <v>58.359897956823829</v>
      </c>
      <c r="O7" s="7">
        <v>75.686773938368617</v>
      </c>
      <c r="P7" s="7">
        <v>0</v>
      </c>
      <c r="Q7" s="7">
        <v>22537.254205927329</v>
      </c>
      <c r="R7" s="7">
        <v>153881.28372690556</v>
      </c>
      <c r="S7" s="7">
        <v>3123.3980126659112</v>
      </c>
      <c r="T7" s="7">
        <v>7847.6618062069119</v>
      </c>
      <c r="U7" s="7">
        <v>145211.54919995874</v>
      </c>
      <c r="V7" s="7">
        <v>0</v>
      </c>
      <c r="W7" s="7">
        <v>46704.599504078775</v>
      </c>
      <c r="X7" s="7">
        <v>4420.7879131221707</v>
      </c>
      <c r="Y7" s="7">
        <v>43363.967899362789</v>
      </c>
      <c r="Z7" s="7">
        <v>967430.21688304527</v>
      </c>
      <c r="AA7" s="7">
        <v>136023.71344361067</v>
      </c>
      <c r="AB7" s="7">
        <v>78236.609236025572</v>
      </c>
      <c r="AC7" s="7">
        <v>29363.987257898727</v>
      </c>
      <c r="AD7" s="7">
        <v>30662.313249364157</v>
      </c>
      <c r="AE7" s="7">
        <v>11947.351016515953</v>
      </c>
      <c r="AF7" s="7">
        <v>1281995.6728439648</v>
      </c>
      <c r="AG7" s="7">
        <v>3965358.0107033905</v>
      </c>
      <c r="AH7" s="7">
        <v>32131.413548545705</v>
      </c>
      <c r="AI7" s="7">
        <v>1221208.6999398938</v>
      </c>
      <c r="AJ7" s="7">
        <v>10049.403014885185</v>
      </c>
      <c r="AK7" s="7">
        <v>211266.63711223711</v>
      </c>
      <c r="AL7" s="7">
        <v>1292.2962217520826</v>
      </c>
      <c r="AM7" s="7">
        <v>0</v>
      </c>
      <c r="AN7" s="7">
        <v>7759.5684426524231</v>
      </c>
      <c r="AO7" s="7">
        <v>2243.3050024749673</v>
      </c>
      <c r="AP7" s="7">
        <v>5197.6057881954603</v>
      </c>
      <c r="AQ7" s="2">
        <v>0</v>
      </c>
      <c r="AR7" s="7">
        <v>1781.9280719514725</v>
      </c>
      <c r="AS7" s="7">
        <v>78864.414547794775</v>
      </c>
      <c r="AT7" s="7">
        <v>85473.102278371283</v>
      </c>
      <c r="AU7" s="7">
        <v>907.96892136275949</v>
      </c>
      <c r="AV7" s="7">
        <v>0</v>
      </c>
      <c r="AW7" s="7">
        <v>524908.49636914337</v>
      </c>
      <c r="AX7" s="7">
        <v>130566.42177949159</v>
      </c>
      <c r="AY7" s="7">
        <v>3949784.0107865632</v>
      </c>
      <c r="AZ7" s="7">
        <v>52018.023003007773</v>
      </c>
      <c r="BA7" s="7">
        <v>2783.4943107876024</v>
      </c>
      <c r="BB7" s="7">
        <v>7297.205830912003</v>
      </c>
      <c r="BC7" s="7">
        <v>77945.585571575692</v>
      </c>
      <c r="BD7" s="7">
        <v>9433.8132949498613</v>
      </c>
      <c r="BE7" s="7">
        <v>29406.92927167123</v>
      </c>
      <c r="BF7" s="7">
        <v>262969.01377812005</v>
      </c>
      <c r="BG7" s="7">
        <v>846464.76149021171</v>
      </c>
      <c r="BH7" s="7">
        <v>694090.61734328314</v>
      </c>
      <c r="BI7" s="7">
        <v>9282.3614721477788</v>
      </c>
      <c r="BJ7" s="7">
        <v>10921.428417018751</v>
      </c>
      <c r="BK7" s="7">
        <v>266237.81977181823</v>
      </c>
      <c r="BL7" s="7">
        <v>3128.0396271120158</v>
      </c>
      <c r="BM7" s="7">
        <v>4319.5427911158595</v>
      </c>
      <c r="BN7" s="7">
        <v>8414.5421945044</v>
      </c>
      <c r="BO7" s="7">
        <v>16660.637731846018</v>
      </c>
      <c r="BP7" s="7">
        <v>5015.2548548798813</v>
      </c>
      <c r="BQ7" s="7">
        <v>39004.042549958111</v>
      </c>
      <c r="BR7" s="7">
        <v>3140.6540647806228</v>
      </c>
      <c r="BS7" s="7">
        <v>11589.295636273439</v>
      </c>
      <c r="BT7" s="7">
        <v>5492.7567733027663</v>
      </c>
      <c r="BU7" s="7">
        <v>125230.6981140501</v>
      </c>
      <c r="BV7" s="7">
        <v>3819.2315024611448</v>
      </c>
      <c r="BW7" s="7">
        <v>109087.60317790305</v>
      </c>
      <c r="BX7" s="7">
        <v>14043.294405436114</v>
      </c>
      <c r="BY7" s="7">
        <v>77945.341735359019</v>
      </c>
      <c r="BZ7" s="7">
        <v>22483.399494809066</v>
      </c>
      <c r="CA7" s="7">
        <v>7381.4568648551967</v>
      </c>
      <c r="CB7" s="7">
        <v>1542.5752711249643</v>
      </c>
      <c r="CC7" s="7">
        <v>7282.8810549276104</v>
      </c>
      <c r="CD7" s="7">
        <v>2826.2762093883998</v>
      </c>
      <c r="CE7" s="7">
        <v>42592.666932493637</v>
      </c>
      <c r="CF7" s="7">
        <v>8062.0024913318603</v>
      </c>
      <c r="CG7" s="7">
        <v>6292145.5722492263</v>
      </c>
      <c r="CH7" s="7">
        <v>1373218.2028989603</v>
      </c>
      <c r="CI7" s="7">
        <v>7274.8106065998518</v>
      </c>
      <c r="CJ7" s="7">
        <v>413.62965904658591</v>
      </c>
      <c r="CK7" s="7">
        <v>695791.28146415693</v>
      </c>
      <c r="CL7" s="7">
        <v>0</v>
      </c>
      <c r="CM7" s="7">
        <v>0</v>
      </c>
      <c r="CN7" s="7">
        <v>12558.437531145943</v>
      </c>
      <c r="CO7" s="7">
        <v>205531.51894156495</v>
      </c>
      <c r="CP7" s="7">
        <v>145411.14747381076</v>
      </c>
      <c r="CQ7" s="7">
        <v>56432.154189786255</v>
      </c>
      <c r="CR7" s="7">
        <v>51760.205366599708</v>
      </c>
      <c r="CS7" s="7">
        <v>8621.9972214862373</v>
      </c>
      <c r="CT7" s="7">
        <v>96242.559284871997</v>
      </c>
      <c r="CU7" s="7">
        <v>0</v>
      </c>
      <c r="CV7" s="7">
        <v>7222.3114351966415</v>
      </c>
      <c r="CW7" s="7">
        <v>31620.436632631183</v>
      </c>
      <c r="CX7" s="7">
        <v>998471.9901582296</v>
      </c>
      <c r="CY7" s="7">
        <v>21281.182784218203</v>
      </c>
      <c r="CZ7" s="7">
        <v>1704022.9772832035</v>
      </c>
      <c r="DA7" s="7">
        <v>602043.11562997464</v>
      </c>
      <c r="DB7" s="7">
        <v>549658.33823560597</v>
      </c>
      <c r="DC7" s="7">
        <v>0</v>
      </c>
      <c r="DD7" s="7">
        <v>0</v>
      </c>
      <c r="DE7" s="7">
        <v>649572.04642314184</v>
      </c>
      <c r="DF7" s="7">
        <v>508750.79452762502</v>
      </c>
      <c r="DG7" s="7">
        <v>45.163563098802456</v>
      </c>
      <c r="DH7" s="7">
        <v>87034.716496809182</v>
      </c>
      <c r="DI7" s="7">
        <v>12694.629106496252</v>
      </c>
      <c r="DJ7" s="7">
        <v>169444.68906155945</v>
      </c>
      <c r="DK7" s="7">
        <v>11338.462985212247</v>
      </c>
      <c r="DL7" s="7">
        <v>18026.364084315035</v>
      </c>
      <c r="DM7" s="7">
        <v>126981.09259608816</v>
      </c>
      <c r="DN7" s="7">
        <v>37172.865512573379</v>
      </c>
      <c r="DO7" s="7">
        <v>4333.6505834757445</v>
      </c>
      <c r="DP7" s="7">
        <v>15532.397384601325</v>
      </c>
      <c r="DQ7" s="7">
        <v>8291.6616795571317</v>
      </c>
      <c r="DR7" s="7">
        <v>66278.066656954863</v>
      </c>
      <c r="DS7" s="7">
        <v>81605.254805665871</v>
      </c>
      <c r="DT7" s="7">
        <v>212685.91554202785</v>
      </c>
      <c r="DU7" s="7">
        <v>142691.7563743426</v>
      </c>
      <c r="DV7" s="7">
        <v>87609.118242933022</v>
      </c>
      <c r="DW7" s="7">
        <v>13921.296581348966</v>
      </c>
      <c r="DX7" s="7">
        <v>61569.063105511319</v>
      </c>
      <c r="DY7" s="7">
        <v>202504.06687113162</v>
      </c>
      <c r="DZ7" s="7">
        <v>44889.942300053372</v>
      </c>
      <c r="EA7" s="7">
        <v>20213.534627138004</v>
      </c>
      <c r="EB7" s="7">
        <v>85246.878948570113</v>
      </c>
      <c r="EC7" s="7">
        <v>29446.458626815922</v>
      </c>
      <c r="ED7" s="7">
        <v>10984.22964343795</v>
      </c>
      <c r="EE7" s="7">
        <v>286.25993484825005</v>
      </c>
      <c r="EF7" s="7">
        <v>17328.4808180336</v>
      </c>
      <c r="EG7" s="7">
        <v>45289.587130250467</v>
      </c>
      <c r="EH7" s="7">
        <v>114691.62970283785</v>
      </c>
      <c r="EI7" s="7">
        <v>37986.783834941212</v>
      </c>
      <c r="EJ7" s="7">
        <v>254879.08597932514</v>
      </c>
      <c r="EK7" s="7">
        <v>105681.04350766075</v>
      </c>
      <c r="EL7" s="7">
        <v>127953.54360945524</v>
      </c>
      <c r="EM7" s="7">
        <v>50666.378232446106</v>
      </c>
      <c r="EN7" s="7">
        <v>88.354913362941616</v>
      </c>
      <c r="EO7" s="7">
        <v>9298.0182731727582</v>
      </c>
      <c r="EP7" s="7">
        <v>88231.25398796676</v>
      </c>
      <c r="EQ7" s="7">
        <v>21893.083936516086</v>
      </c>
      <c r="ER7" s="7">
        <v>70148.460795278093</v>
      </c>
      <c r="ES7" s="7">
        <v>39955.031588007427</v>
      </c>
      <c r="ET7" s="7">
        <v>33825.34353522594</v>
      </c>
      <c r="EU7" s="7">
        <v>15743.471355139904</v>
      </c>
      <c r="EV7" s="7">
        <v>13015.921620417133</v>
      </c>
      <c r="EW7" s="7">
        <v>13822.287519007887</v>
      </c>
      <c r="EX7" s="7">
        <v>890.25386398891317</v>
      </c>
      <c r="EY7" s="7">
        <v>49150.786414176247</v>
      </c>
      <c r="EZ7" s="7">
        <v>25074.722344399004</v>
      </c>
      <c r="FA7" s="7">
        <v>15744.602173172185</v>
      </c>
      <c r="FB7" s="7">
        <v>39443.688733844421</v>
      </c>
      <c r="FC7" s="7">
        <v>7779.666630195672</v>
      </c>
      <c r="FD7" s="7">
        <v>30805.800787816199</v>
      </c>
      <c r="FE7" s="7">
        <v>2178.7597948647617</v>
      </c>
      <c r="FF7" s="7">
        <v>7220.5986846225596</v>
      </c>
      <c r="FG7" s="7">
        <v>7744.3685217352268</v>
      </c>
      <c r="FH7" s="7">
        <v>48799.188470098452</v>
      </c>
      <c r="FI7" s="7">
        <v>46075.621719168616</v>
      </c>
      <c r="FJ7" s="7">
        <v>7255.250848124444</v>
      </c>
      <c r="FK7" s="7">
        <v>1598.4645556314026</v>
      </c>
      <c r="FL7" s="7">
        <v>284356.1124837898</v>
      </c>
      <c r="FM7" s="7">
        <v>4290.6143444653208</v>
      </c>
      <c r="FN7" s="7">
        <v>40457.764024567754</v>
      </c>
      <c r="FO7" s="7">
        <v>17324.630907443585</v>
      </c>
      <c r="FP7" s="7">
        <v>6030.7275966398065</v>
      </c>
      <c r="FQ7" s="7">
        <v>4737.7373506362574</v>
      </c>
      <c r="FR7" s="7">
        <v>7701.7317846587612</v>
      </c>
      <c r="FS7" s="7">
        <v>933519.38876465126</v>
      </c>
      <c r="FT7" s="7">
        <v>64364.596242862266</v>
      </c>
      <c r="FU7" s="7">
        <v>5281.8433520040671</v>
      </c>
      <c r="FV7" s="7">
        <v>0</v>
      </c>
      <c r="FW7" s="7">
        <v>1348.956611656615</v>
      </c>
      <c r="FX7" s="7">
        <v>72085862.005135641</v>
      </c>
    </row>
    <row r="8" spans="1:180" x14ac:dyDescent="0.2">
      <c r="A8" s="7">
        <v>5</v>
      </c>
      <c r="B8" s="7" t="str">
        <f>HYPERLINK("#alloc_5","CPA Statewide Procurement")</f>
        <v>CPA Statewide Procurement</v>
      </c>
      <c r="C8" s="7">
        <v>12190.841457460439</v>
      </c>
      <c r="D8" s="7">
        <v>0</v>
      </c>
      <c r="E8" s="7">
        <v>4487.9869080051021</v>
      </c>
      <c r="F8" s="7">
        <v>2045.5621338483236</v>
      </c>
      <c r="G8" s="7">
        <v>0</v>
      </c>
      <c r="H8" s="7">
        <v>0</v>
      </c>
      <c r="I8" s="7">
        <v>138.90598207258461</v>
      </c>
      <c r="J8" s="7">
        <v>9393.6999014592748</v>
      </c>
      <c r="K8" s="7">
        <v>90.125456446915209</v>
      </c>
      <c r="L8" s="7">
        <v>224.89694543737525</v>
      </c>
      <c r="M8" s="7">
        <v>10053.503316304052</v>
      </c>
      <c r="N8" s="7">
        <v>9324.2469104229822</v>
      </c>
      <c r="O8" s="7">
        <v>9150.6144328322516</v>
      </c>
      <c r="P8" s="7">
        <v>9150.6144328322516</v>
      </c>
      <c r="Q8" s="7">
        <v>11928.734074283942</v>
      </c>
      <c r="R8" s="7">
        <v>22086.416877142434</v>
      </c>
      <c r="S8" s="7">
        <v>9185.340928350397</v>
      </c>
      <c r="T8" s="7">
        <v>10366.041775967367</v>
      </c>
      <c r="U8" s="7">
        <v>16338.999005088504</v>
      </c>
      <c r="V8" s="7">
        <v>0</v>
      </c>
      <c r="W8" s="7">
        <v>9185.340928350397</v>
      </c>
      <c r="X8" s="7">
        <v>10956.39219977585</v>
      </c>
      <c r="Y8" s="7">
        <v>23444.884695432258</v>
      </c>
      <c r="Z8" s="7">
        <v>51249.079001567792</v>
      </c>
      <c r="AA8" s="7">
        <v>18114.217233313087</v>
      </c>
      <c r="AB8" s="7">
        <v>14353.803716610901</v>
      </c>
      <c r="AC8" s="7">
        <v>11620.330107702754</v>
      </c>
      <c r="AD8" s="7">
        <v>9393.6999014592748</v>
      </c>
      <c r="AE8" s="7">
        <v>13109.434921900913</v>
      </c>
      <c r="AF8" s="7">
        <v>173657.84319506335</v>
      </c>
      <c r="AG8" s="7">
        <v>16095.913536461481</v>
      </c>
      <c r="AH8" s="7">
        <v>9393.6999014592748</v>
      </c>
      <c r="AI8" s="7">
        <v>13283.067399491643</v>
      </c>
      <c r="AJ8" s="7">
        <v>11338.383650475458</v>
      </c>
      <c r="AK8" s="7">
        <v>13248.340903973498</v>
      </c>
      <c r="AL8" s="7">
        <v>9150.6144328322516</v>
      </c>
      <c r="AM8" s="7">
        <v>0</v>
      </c>
      <c r="AN8" s="7">
        <v>9358.9734059411294</v>
      </c>
      <c r="AO8" s="7">
        <v>9567.3323790500053</v>
      </c>
      <c r="AP8" s="7">
        <v>10956.39219977585</v>
      </c>
      <c r="AQ8" s="2">
        <v>0</v>
      </c>
      <c r="AR8" s="7">
        <v>9220.0674238685442</v>
      </c>
      <c r="AS8" s="7">
        <v>10643.853740112536</v>
      </c>
      <c r="AT8" s="7">
        <v>10504.947758039951</v>
      </c>
      <c r="AU8" s="7">
        <v>9150.6144328322516</v>
      </c>
      <c r="AV8" s="7">
        <v>347.26495518146152</v>
      </c>
      <c r="AW8" s="7">
        <v>42985.823619110161</v>
      </c>
      <c r="AX8" s="7">
        <v>32504.365532586278</v>
      </c>
      <c r="AY8" s="7">
        <v>305766.42406080355</v>
      </c>
      <c r="AZ8" s="7">
        <v>9497.8793880137127</v>
      </c>
      <c r="BA8" s="7">
        <v>9358.9734059411294</v>
      </c>
      <c r="BB8" s="7">
        <v>9150.6144328322516</v>
      </c>
      <c r="BC8" s="7">
        <v>486.17093725404607</v>
      </c>
      <c r="BD8" s="7">
        <v>9602.0588745681525</v>
      </c>
      <c r="BE8" s="7">
        <v>9879.8708387133211</v>
      </c>
      <c r="BF8" s="7">
        <v>9683.9153448508187</v>
      </c>
      <c r="BG8" s="7">
        <v>32184.40770997704</v>
      </c>
      <c r="BH8" s="7">
        <v>19105.645949804657</v>
      </c>
      <c r="BI8" s="7">
        <v>10211.431212926109</v>
      </c>
      <c r="BJ8" s="7">
        <v>9428.4263969774202</v>
      </c>
      <c r="BK8" s="7">
        <v>17058.465728812189</v>
      </c>
      <c r="BL8" s="7">
        <v>9289.520414904835</v>
      </c>
      <c r="BM8" s="7">
        <v>9185.340928350397</v>
      </c>
      <c r="BN8" s="7">
        <v>9879.8708387133211</v>
      </c>
      <c r="BO8" s="7">
        <v>10088.229811822199</v>
      </c>
      <c r="BP8" s="7">
        <v>9602.0588745681525</v>
      </c>
      <c r="BQ8" s="7">
        <v>14290.135769517881</v>
      </c>
      <c r="BR8" s="7">
        <v>10331.31528044922</v>
      </c>
      <c r="BS8" s="7">
        <v>10609.127244594389</v>
      </c>
      <c r="BT8" s="7">
        <v>10122.956307340342</v>
      </c>
      <c r="BU8" s="7">
        <v>9463.1528924955674</v>
      </c>
      <c r="BV8" s="7">
        <v>9220.0674238685442</v>
      </c>
      <c r="BW8" s="7">
        <v>31497.297162560044</v>
      </c>
      <c r="BX8" s="7">
        <v>12588.537489128721</v>
      </c>
      <c r="BY8" s="7">
        <v>6254.1514542811146</v>
      </c>
      <c r="BZ8" s="7">
        <v>11894.007578765799</v>
      </c>
      <c r="CA8" s="7">
        <v>10609.127244594389</v>
      </c>
      <c r="CB8" s="7">
        <v>9185.340928350397</v>
      </c>
      <c r="CC8" s="7">
        <v>9185.340928350397</v>
      </c>
      <c r="CD8" s="7">
        <v>9150.6144328322516</v>
      </c>
      <c r="CE8" s="7">
        <v>11112.669545536761</v>
      </c>
      <c r="CF8" s="7">
        <v>9150.6144328322516</v>
      </c>
      <c r="CG8" s="7">
        <v>359072.78574133443</v>
      </c>
      <c r="CH8" s="7">
        <v>49676.434702508806</v>
      </c>
      <c r="CI8" s="7">
        <v>9150.6144328322516</v>
      </c>
      <c r="CJ8" s="7">
        <v>0</v>
      </c>
      <c r="CK8" s="7">
        <v>199894.39161179052</v>
      </c>
      <c r="CL8" s="7">
        <v>0</v>
      </c>
      <c r="CM8" s="7">
        <v>0</v>
      </c>
      <c r="CN8" s="7">
        <v>9150.6144328322516</v>
      </c>
      <c r="CO8" s="7">
        <v>30400.843138867735</v>
      </c>
      <c r="CP8" s="7">
        <v>14641.567681498471</v>
      </c>
      <c r="CQ8" s="7">
        <v>4787.4021200717307</v>
      </c>
      <c r="CR8" s="7">
        <v>10132.87964693777</v>
      </c>
      <c r="CS8" s="7">
        <v>133.12093812931053</v>
      </c>
      <c r="CT8" s="7">
        <v>20613.036678343477</v>
      </c>
      <c r="CU8" s="7">
        <v>0</v>
      </c>
      <c r="CV8" s="7">
        <v>9671.5118656044433</v>
      </c>
      <c r="CW8" s="7">
        <v>3432.1542442116961</v>
      </c>
      <c r="CX8" s="7">
        <v>35351.909503929288</v>
      </c>
      <c r="CY8" s="7">
        <v>3167.5629188142248</v>
      </c>
      <c r="CZ8" s="7">
        <v>1075868.3209594116</v>
      </c>
      <c r="DA8" s="7">
        <v>31661.668746613708</v>
      </c>
      <c r="DB8" s="7">
        <v>128137.75573111801</v>
      </c>
      <c r="DC8" s="7">
        <v>0</v>
      </c>
      <c r="DD8" s="7">
        <v>0</v>
      </c>
      <c r="DE8" s="7">
        <v>1194892.3878525638</v>
      </c>
      <c r="DF8" s="7">
        <v>30294.273298671298</v>
      </c>
      <c r="DG8" s="7">
        <v>0</v>
      </c>
      <c r="DH8" s="7">
        <v>2728.5219563246987</v>
      </c>
      <c r="DI8" s="7">
        <v>4444.9914263227065</v>
      </c>
      <c r="DJ8" s="7">
        <v>18772.422595444248</v>
      </c>
      <c r="DK8" s="7">
        <v>62.01739623186873</v>
      </c>
      <c r="DL8" s="7">
        <v>2667.3541833111572</v>
      </c>
      <c r="DM8" s="7">
        <v>29014.893440134194</v>
      </c>
      <c r="DN8" s="7">
        <v>369.62043517023727</v>
      </c>
      <c r="DO8" s="7">
        <v>910.37317385172844</v>
      </c>
      <c r="DP8" s="7">
        <v>7312.41936471999</v>
      </c>
      <c r="DQ8" s="7">
        <v>1621.4085928261463</v>
      </c>
      <c r="DR8" s="7">
        <v>13739.36990523201</v>
      </c>
      <c r="DS8" s="7">
        <v>6505.4409816383795</v>
      </c>
      <c r="DT8" s="7">
        <v>25229.835283524273</v>
      </c>
      <c r="DU8" s="7">
        <v>11993.125592299306</v>
      </c>
      <c r="DV8" s="7">
        <v>4141.620271617473</v>
      </c>
      <c r="DW8" s="7">
        <v>5422.3011852727495</v>
      </c>
      <c r="DX8" s="7">
        <v>6156.5904030297761</v>
      </c>
      <c r="DY8" s="7">
        <v>18769.727639062748</v>
      </c>
      <c r="DZ8" s="7">
        <v>5390.0748638340801</v>
      </c>
      <c r="EA8" s="7">
        <v>3661.2181464481991</v>
      </c>
      <c r="EB8" s="7">
        <v>6243.5121489054009</v>
      </c>
      <c r="EC8" s="7">
        <v>2667.3541833111572</v>
      </c>
      <c r="ED8" s="7">
        <v>4443.3571073200592</v>
      </c>
      <c r="EE8" s="7">
        <v>7987.0939691736157</v>
      </c>
      <c r="EF8" s="7">
        <v>3594.2166339158789</v>
      </c>
      <c r="EG8" s="7">
        <v>9825.9801444912155</v>
      </c>
      <c r="EH8" s="7">
        <v>5284.2448264184923</v>
      </c>
      <c r="EI8" s="7">
        <v>322.47422854721566</v>
      </c>
      <c r="EJ8" s="7">
        <v>16167.915397152756</v>
      </c>
      <c r="EK8" s="7">
        <v>5076.7192446694407</v>
      </c>
      <c r="EL8" s="7">
        <v>32436.246060385161</v>
      </c>
      <c r="EM8" s="7">
        <v>5206.5715447934554</v>
      </c>
      <c r="EN8" s="7">
        <v>138.90598207258461</v>
      </c>
      <c r="EO8" s="7">
        <v>492.78937255714578</v>
      </c>
      <c r="EP8" s="7">
        <v>7540.6174118796644</v>
      </c>
      <c r="EQ8" s="7">
        <v>3948.1000244004399</v>
      </c>
      <c r="ER8" s="7">
        <v>12079.149019381099</v>
      </c>
      <c r="ES8" s="7">
        <v>21934.355183756157</v>
      </c>
      <c r="ET8" s="7">
        <v>18255.513569027666</v>
      </c>
      <c r="EU8" s="7">
        <v>8495.6690819919422</v>
      </c>
      <c r="EV8" s="7">
        <v>1703.2812949673141</v>
      </c>
      <c r="EW8" s="7">
        <v>596.18416332726372</v>
      </c>
      <c r="EX8" s="7">
        <v>9150.6144328322516</v>
      </c>
      <c r="EY8" s="7">
        <v>1744.6099939300582</v>
      </c>
      <c r="EZ8" s="7">
        <v>2349.0144478460661</v>
      </c>
      <c r="FA8" s="7">
        <v>490.30543033617067</v>
      </c>
      <c r="FB8" s="7">
        <v>332.39376557261437</v>
      </c>
      <c r="FC8" s="7">
        <v>276.16141328401966</v>
      </c>
      <c r="FD8" s="7">
        <v>364.63631886978544</v>
      </c>
      <c r="FE8" s="7">
        <v>138.90598207258461</v>
      </c>
      <c r="FF8" s="7">
        <v>277.81196414516921</v>
      </c>
      <c r="FG8" s="7">
        <v>212.49346619100149</v>
      </c>
      <c r="FH8" s="7">
        <v>15664.324400634881</v>
      </c>
      <c r="FI8" s="7">
        <v>11431.826440503175</v>
      </c>
      <c r="FJ8" s="7">
        <v>8716.3503750546843</v>
      </c>
      <c r="FK8" s="7">
        <v>358.85127492651134</v>
      </c>
      <c r="FL8" s="7">
        <v>17346.067375114744</v>
      </c>
      <c r="FM8" s="7">
        <v>2400.2626838342089</v>
      </c>
      <c r="FN8" s="7">
        <v>17936.243051051741</v>
      </c>
      <c r="FO8" s="7">
        <v>522.56421549184347</v>
      </c>
      <c r="FP8" s="7">
        <v>81.856470282666038</v>
      </c>
      <c r="FQ8" s="7">
        <v>2037.2931476840747</v>
      </c>
      <c r="FR8" s="7">
        <v>4010.9183482751314</v>
      </c>
      <c r="FS8" s="7">
        <v>332504.85930341005</v>
      </c>
      <c r="FT8" s="7">
        <v>41549.633823619784</v>
      </c>
      <c r="FU8" s="7">
        <v>11546.742623584336</v>
      </c>
      <c r="FV8" s="7">
        <v>0</v>
      </c>
      <c r="FW8" s="7">
        <v>5911495.5555906743</v>
      </c>
      <c r="FX8" s="7">
        <v>11329540.082989702</v>
      </c>
    </row>
    <row r="9" spans="1:180" x14ac:dyDescent="0.2">
      <c r="A9" s="7">
        <v>6</v>
      </c>
      <c r="B9" s="7" t="str">
        <f>HYPERLINK("#alloc_6","CPA Rebates")</f>
        <v>CPA Rebates</v>
      </c>
      <c r="C9" s="7">
        <v>-3964.0105991955743</v>
      </c>
      <c r="D9" s="7">
        <v>0</v>
      </c>
      <c r="E9" s="7">
        <v>-5906.1721163183756</v>
      </c>
      <c r="F9" s="7">
        <v>-2596.9037420538771</v>
      </c>
      <c r="G9" s="7">
        <v>0</v>
      </c>
      <c r="H9" s="7">
        <v>0</v>
      </c>
      <c r="I9" s="7">
        <v>-365.58155485547098</v>
      </c>
      <c r="J9" s="7">
        <v>-707.45944369769859</v>
      </c>
      <c r="K9" s="7">
        <v>-160.50866786909768</v>
      </c>
      <c r="L9" s="7">
        <v>-589.62057543532831</v>
      </c>
      <c r="M9" s="7">
        <v>-1057.5774204071981</v>
      </c>
      <c r="N9" s="7">
        <v>-5158.0904952689489</v>
      </c>
      <c r="O9" s="7">
        <v>-41.953224283575793</v>
      </c>
      <c r="P9" s="7">
        <v>0</v>
      </c>
      <c r="Q9" s="7">
        <v>-349.63085244329977</v>
      </c>
      <c r="R9" s="7">
        <v>-1859.1114466460358</v>
      </c>
      <c r="S9" s="7">
        <v>-0.92900963748669019</v>
      </c>
      <c r="T9" s="7">
        <v>-447.34548783802433</v>
      </c>
      <c r="U9" s="7">
        <v>-2562.3190065229692</v>
      </c>
      <c r="V9" s="7">
        <v>0</v>
      </c>
      <c r="W9" s="7">
        <v>-416.58124318195138</v>
      </c>
      <c r="X9" s="7">
        <v>-330.24331262837472</v>
      </c>
      <c r="Y9" s="7">
        <v>-1249.0969188804797</v>
      </c>
      <c r="Z9" s="7">
        <v>-88226.208159595961</v>
      </c>
      <c r="AA9" s="7">
        <v>-25159.23896348424</v>
      </c>
      <c r="AB9" s="7">
        <v>-1203.5431764428329</v>
      </c>
      <c r="AC9" s="7">
        <v>-1920.6872753654329</v>
      </c>
      <c r="AD9" s="7">
        <v>-1514.824294667158</v>
      </c>
      <c r="AE9" s="7">
        <v>-684.96851940053125</v>
      </c>
      <c r="AF9" s="7">
        <v>-38608.317980650078</v>
      </c>
      <c r="AG9" s="7">
        <v>-16155.778213684835</v>
      </c>
      <c r="AH9" s="7">
        <v>-218.32495802443984</v>
      </c>
      <c r="AI9" s="7">
        <v>-6028.7646182425933</v>
      </c>
      <c r="AJ9" s="7">
        <v>-872.73664796446428</v>
      </c>
      <c r="AK9" s="7">
        <v>-189.36702596560289</v>
      </c>
      <c r="AL9" s="7">
        <v>-14.137972091639542</v>
      </c>
      <c r="AM9" s="7">
        <v>0</v>
      </c>
      <c r="AN9" s="7">
        <v>-24.401510199378222</v>
      </c>
      <c r="AO9" s="7">
        <v>-26.98123024480843</v>
      </c>
      <c r="AP9" s="7">
        <v>-176.7898083567971</v>
      </c>
      <c r="AQ9" s="2">
        <v>0</v>
      </c>
      <c r="AR9" s="7">
        <v>-2.669468107199366</v>
      </c>
      <c r="AS9" s="7">
        <v>-130.8123954955868</v>
      </c>
      <c r="AT9" s="7">
        <v>-556.84257366923043</v>
      </c>
      <c r="AU9" s="7">
        <v>-68.242475963386553</v>
      </c>
      <c r="AV9" s="7">
        <v>-17.400332958673399</v>
      </c>
      <c r="AW9" s="7">
        <v>-53329.231897190839</v>
      </c>
      <c r="AX9" s="7">
        <v>-1627.0897101264138</v>
      </c>
      <c r="AY9" s="7">
        <v>-1393646.6284475063</v>
      </c>
      <c r="AZ9" s="7">
        <v>-14.992827483596166</v>
      </c>
      <c r="BA9" s="7">
        <v>-97.503611036353234</v>
      </c>
      <c r="BB9" s="7">
        <v>-302.34430146669052</v>
      </c>
      <c r="BC9" s="7">
        <v>-112.49061812782043</v>
      </c>
      <c r="BD9" s="7">
        <v>-260.40388850166437</v>
      </c>
      <c r="BE9" s="7">
        <v>-1671.0741355839264</v>
      </c>
      <c r="BF9" s="7">
        <v>-3078.3295846767078</v>
      </c>
      <c r="BG9" s="7">
        <v>-12206.628087421368</v>
      </c>
      <c r="BH9" s="7">
        <v>-29935.767970187535</v>
      </c>
      <c r="BI9" s="7">
        <v>-872.15223817489698</v>
      </c>
      <c r="BJ9" s="7">
        <v>-340.83571619506205</v>
      </c>
      <c r="BK9" s="7">
        <v>-24305.298091934368</v>
      </c>
      <c r="BL9" s="7">
        <v>-296.86072186596664</v>
      </c>
      <c r="BM9" s="7">
        <v>0</v>
      </c>
      <c r="BN9" s="7">
        <v>-48.483890891766976</v>
      </c>
      <c r="BO9" s="7">
        <v>-179.69070898196861</v>
      </c>
      <c r="BP9" s="7">
        <v>-226.59591460029947</v>
      </c>
      <c r="BQ9" s="7">
        <v>-586.96966861364842</v>
      </c>
      <c r="BR9" s="7">
        <v>-219.74020742979491</v>
      </c>
      <c r="BS9" s="7">
        <v>-190.97365560922137</v>
      </c>
      <c r="BT9" s="7">
        <v>-688.88859284760258</v>
      </c>
      <c r="BU9" s="7">
        <v>-59.20147196254932</v>
      </c>
      <c r="BV9" s="7">
        <v>-114.81596710364546</v>
      </c>
      <c r="BW9" s="7">
        <v>-1869.6162098851387</v>
      </c>
      <c r="BX9" s="7">
        <v>-596.71271454883754</v>
      </c>
      <c r="BY9" s="7">
        <v>-326604.76756821549</v>
      </c>
      <c r="BZ9" s="7">
        <v>-1128.2379069202402</v>
      </c>
      <c r="CA9" s="7">
        <v>-174.22741770507733</v>
      </c>
      <c r="CB9" s="7">
        <v>-4.4448685022207393</v>
      </c>
      <c r="CC9" s="7">
        <v>0</v>
      </c>
      <c r="CD9" s="7">
        <v>0</v>
      </c>
      <c r="CE9" s="7">
        <v>-830.85429281422341</v>
      </c>
      <c r="CF9" s="7">
        <v>0</v>
      </c>
      <c r="CG9" s="7">
        <v>-474248.58333812776</v>
      </c>
      <c r="CH9" s="7">
        <v>-66936.015588840106</v>
      </c>
      <c r="CI9" s="7">
        <v>0</v>
      </c>
      <c r="CJ9" s="7">
        <v>0</v>
      </c>
      <c r="CK9" s="7">
        <v>-114973.32442099627</v>
      </c>
      <c r="CL9" s="7">
        <v>0</v>
      </c>
      <c r="CM9" s="7">
        <v>0</v>
      </c>
      <c r="CN9" s="7">
        <v>-859.29756184948735</v>
      </c>
      <c r="CO9" s="7">
        <v>-24871.003309852498</v>
      </c>
      <c r="CP9" s="7">
        <v>-7258.3279990722258</v>
      </c>
      <c r="CQ9" s="7">
        <v>-78959.105583070821</v>
      </c>
      <c r="CR9" s="7">
        <v>-152513.59685649257</v>
      </c>
      <c r="CS9" s="7">
        <v>-6325.5450677496901</v>
      </c>
      <c r="CT9" s="7">
        <v>-68707.631705200212</v>
      </c>
      <c r="CU9" s="7">
        <v>0</v>
      </c>
      <c r="CV9" s="7">
        <v>-172.70666770039895</v>
      </c>
      <c r="CW9" s="7">
        <v>-8101.0754188780666</v>
      </c>
      <c r="CX9" s="7">
        <v>-75370.205475416238</v>
      </c>
      <c r="CY9" s="7">
        <v>-596.18669290424805</v>
      </c>
      <c r="CZ9" s="7">
        <v>-6280384.9189251997</v>
      </c>
      <c r="DA9" s="7">
        <v>-49077.667304467126</v>
      </c>
      <c r="DB9" s="7">
        <v>-65053.262433418444</v>
      </c>
      <c r="DC9" s="7">
        <v>0</v>
      </c>
      <c r="DD9" s="7">
        <v>0</v>
      </c>
      <c r="DE9" s="7">
        <v>-3494805.9525032728</v>
      </c>
      <c r="DF9" s="7">
        <v>-5181.2735116706563</v>
      </c>
      <c r="DG9" s="7">
        <v>0</v>
      </c>
      <c r="DH9" s="7">
        <v>-69977.330656769816</v>
      </c>
      <c r="DI9" s="7">
        <v>-21309.104272439072</v>
      </c>
      <c r="DJ9" s="7">
        <v>-987169.5528114615</v>
      </c>
      <c r="DK9" s="7">
        <v>-90412.289705612682</v>
      </c>
      <c r="DL9" s="7">
        <v>-108432.27685626895</v>
      </c>
      <c r="DM9" s="7">
        <v>-410495.07035318372</v>
      </c>
      <c r="DN9" s="7">
        <v>-111838.25116146743</v>
      </c>
      <c r="DO9" s="7">
        <v>-51995.33535212282</v>
      </c>
      <c r="DP9" s="7">
        <v>-34061.495664839065</v>
      </c>
      <c r="DQ9" s="7">
        <v>-62056.005211210788</v>
      </c>
      <c r="DR9" s="7">
        <v>-88592.36357915985</v>
      </c>
      <c r="DS9" s="7">
        <v>-100451.24566574369</v>
      </c>
      <c r="DT9" s="7">
        <v>-835787.4331349188</v>
      </c>
      <c r="DU9" s="7">
        <v>-36964.912975345353</v>
      </c>
      <c r="DV9" s="7">
        <v>-36797.990202757333</v>
      </c>
      <c r="DW9" s="7">
        <v>-50022.651561795705</v>
      </c>
      <c r="DX9" s="7">
        <v>-278210.11406430596</v>
      </c>
      <c r="DY9" s="7">
        <v>-3831.9084052240919</v>
      </c>
      <c r="DZ9" s="7">
        <v>-133269.8583141352</v>
      </c>
      <c r="EA9" s="7">
        <v>-115836.8422904146</v>
      </c>
      <c r="EB9" s="7">
        <v>-215790.63370094562</v>
      </c>
      <c r="EC9" s="7">
        <v>-14855.459678724777</v>
      </c>
      <c r="ED9" s="7">
        <v>-38125.00263136084</v>
      </c>
      <c r="EE9" s="7">
        <v>-387.02574129119517</v>
      </c>
      <c r="EF9" s="7">
        <v>-34370.214729347266</v>
      </c>
      <c r="EG9" s="7">
        <v>-290100.70891732641</v>
      </c>
      <c r="EH9" s="7">
        <v>-179280.76878824231</v>
      </c>
      <c r="EI9" s="7">
        <v>-4117.1335878317041</v>
      </c>
      <c r="EJ9" s="7">
        <v>-221806.04350530362</v>
      </c>
      <c r="EK9" s="7">
        <v>-143422.74728484786</v>
      </c>
      <c r="EL9" s="7">
        <v>-114818.17771098598</v>
      </c>
      <c r="EM9" s="7">
        <v>-67810.855498630102</v>
      </c>
      <c r="EN9" s="7">
        <v>0</v>
      </c>
      <c r="EO9" s="7">
        <v>-40006.046221236436</v>
      </c>
      <c r="EP9" s="7">
        <v>-74033.575804714943</v>
      </c>
      <c r="EQ9" s="7">
        <v>-103672.54862388168</v>
      </c>
      <c r="ER9" s="7">
        <v>-480987.73261317681</v>
      </c>
      <c r="ES9" s="7">
        <v>-142729.69157321908</v>
      </c>
      <c r="ET9" s="7">
        <v>-75235.304711709105</v>
      </c>
      <c r="EU9" s="7">
        <v>-124146.26049802659</v>
      </c>
      <c r="EV9" s="7">
        <v>-8707.3417040242948</v>
      </c>
      <c r="EW9" s="7">
        <v>-178170.73216345187</v>
      </c>
      <c r="EX9" s="7">
        <v>-286.67721457616608</v>
      </c>
      <c r="EY9" s="7">
        <v>-21614.852855266716</v>
      </c>
      <c r="EZ9" s="7">
        <v>-127085.80662661113</v>
      </c>
      <c r="FA9" s="7">
        <v>-42996.155385656268</v>
      </c>
      <c r="FB9" s="7">
        <v>0</v>
      </c>
      <c r="FC9" s="7">
        <v>-8158.606669125159</v>
      </c>
      <c r="FD9" s="7">
        <v>-37186.474221594115</v>
      </c>
      <c r="FE9" s="7">
        <v>-9.132768640771582</v>
      </c>
      <c r="FF9" s="7">
        <v>-86.623879527549406</v>
      </c>
      <c r="FG9" s="7">
        <v>-28482.81935678799</v>
      </c>
      <c r="FH9" s="7">
        <v>-19633.874590843829</v>
      </c>
      <c r="FI9" s="7">
        <v>-12809.917176535162</v>
      </c>
      <c r="FJ9" s="7">
        <v>-578.16530911655184</v>
      </c>
      <c r="FK9" s="7">
        <v>-50965.862605088303</v>
      </c>
      <c r="FL9" s="7">
        <v>-3765.8740379903684</v>
      </c>
      <c r="FM9" s="7">
        <v>-379260.30302893877</v>
      </c>
      <c r="FN9" s="7">
        <v>-59366.322213693871</v>
      </c>
      <c r="FO9" s="7">
        <v>-11503.276734599469</v>
      </c>
      <c r="FP9" s="7">
        <v>-1147.6690148789446</v>
      </c>
      <c r="FQ9" s="7">
        <v>-1322.7445219603646</v>
      </c>
      <c r="FR9" s="7">
        <v>-1645.0407374151719</v>
      </c>
      <c r="FS9" s="7">
        <v>-487235.13645951269</v>
      </c>
      <c r="FT9" s="7">
        <v>-22264.917498270821</v>
      </c>
      <c r="FU9" s="7">
        <v>-227.89587400272438</v>
      </c>
      <c r="FV9" s="7">
        <v>0</v>
      </c>
      <c r="FW9" s="7">
        <v>-1852056.5993619985</v>
      </c>
      <c r="FX9" s="7">
        <v>-22389358.492056116</v>
      </c>
    </row>
    <row r="10" spans="1:180" x14ac:dyDescent="0.2">
      <c r="A10" s="7">
        <v>7</v>
      </c>
      <c r="B10" s="7" t="str">
        <f>HYPERLINK("#alloc_7","DPS Capitol Security")</f>
        <v>DPS Capitol Security</v>
      </c>
      <c r="C10" s="7">
        <v>25411.201713862614</v>
      </c>
      <c r="D10" s="7">
        <v>0</v>
      </c>
      <c r="E10" s="7">
        <v>37753.785403453032</v>
      </c>
      <c r="F10" s="7">
        <v>16618.119216049836</v>
      </c>
      <c r="G10" s="7">
        <v>0</v>
      </c>
      <c r="H10" s="7">
        <v>0</v>
      </c>
      <c r="I10" s="7">
        <v>4583.6528567670348</v>
      </c>
      <c r="J10" s="7">
        <v>8947.6652989311497</v>
      </c>
      <c r="K10" s="7">
        <v>1996.6932227527502</v>
      </c>
      <c r="L10" s="7">
        <v>7457.0041408477991</v>
      </c>
      <c r="M10" s="7">
        <v>93505.681022551478</v>
      </c>
      <c r="N10" s="7">
        <v>0</v>
      </c>
      <c r="O10" s="7">
        <v>2016.7620407827469</v>
      </c>
      <c r="P10" s="7">
        <v>0</v>
      </c>
      <c r="Q10" s="7">
        <v>61023.996241475987</v>
      </c>
      <c r="R10" s="7">
        <v>10437.018181872991</v>
      </c>
      <c r="S10" s="7">
        <v>322.68192652523953</v>
      </c>
      <c r="T10" s="7">
        <v>3146.1487836210849</v>
      </c>
      <c r="U10" s="7">
        <v>3388.1602285150148</v>
      </c>
      <c r="V10" s="7">
        <v>0</v>
      </c>
      <c r="W10" s="7">
        <v>2258.7734856766765</v>
      </c>
      <c r="X10" s="7">
        <v>4668.1848673753257</v>
      </c>
      <c r="Y10" s="7">
        <v>345539.7954970682</v>
      </c>
      <c r="Z10" s="7">
        <v>110626.2414681341</v>
      </c>
      <c r="AA10" s="7">
        <v>61954.92989284599</v>
      </c>
      <c r="AB10" s="7">
        <v>12987.947542640892</v>
      </c>
      <c r="AC10" s="7">
        <v>128815.51418456361</v>
      </c>
      <c r="AD10" s="7">
        <v>48567.935483735164</v>
      </c>
      <c r="AE10" s="7">
        <v>4759.5584162472833</v>
      </c>
      <c r="AF10" s="7">
        <v>154806.6542504837</v>
      </c>
      <c r="AG10" s="7">
        <v>0</v>
      </c>
      <c r="AH10" s="7">
        <v>1210.0572244696482</v>
      </c>
      <c r="AI10" s="7">
        <v>40980.604668705426</v>
      </c>
      <c r="AJ10" s="7">
        <v>10164.480685545046</v>
      </c>
      <c r="AK10" s="7">
        <v>24443.155934286893</v>
      </c>
      <c r="AL10" s="7">
        <v>887.37529794440866</v>
      </c>
      <c r="AM10" s="7">
        <v>361794.15684012393</v>
      </c>
      <c r="AN10" s="7">
        <v>1210.0572244696482</v>
      </c>
      <c r="AO10" s="7">
        <v>887.37529794440866</v>
      </c>
      <c r="AP10" s="7">
        <v>19899.19818515869</v>
      </c>
      <c r="AQ10" s="2">
        <v>0</v>
      </c>
      <c r="AR10" s="7">
        <v>887.37529794440866</v>
      </c>
      <c r="AS10" s="7">
        <v>7421.684310080509</v>
      </c>
      <c r="AT10" s="7">
        <v>0</v>
      </c>
      <c r="AU10" s="7">
        <v>564.69337141916924</v>
      </c>
      <c r="AV10" s="7">
        <v>0</v>
      </c>
      <c r="AW10" s="7">
        <v>806.70481631309883</v>
      </c>
      <c r="AX10" s="7">
        <v>9277.1053876006372</v>
      </c>
      <c r="AY10" s="7">
        <v>1134362.4661970988</v>
      </c>
      <c r="AZ10" s="7">
        <v>0</v>
      </c>
      <c r="BA10" s="7">
        <v>1936.0915591514372</v>
      </c>
      <c r="BB10" s="7">
        <v>1936.0915591514372</v>
      </c>
      <c r="BC10" s="7">
        <v>0</v>
      </c>
      <c r="BD10" s="7">
        <v>322.68192652523953</v>
      </c>
      <c r="BE10" s="7">
        <v>0</v>
      </c>
      <c r="BF10" s="7">
        <v>38318.478774872194</v>
      </c>
      <c r="BG10" s="7">
        <v>72280.751541653663</v>
      </c>
      <c r="BH10" s="7">
        <v>66069.124456042788</v>
      </c>
      <c r="BI10" s="7">
        <v>0</v>
      </c>
      <c r="BJ10" s="7">
        <v>5404.9222692977619</v>
      </c>
      <c r="BK10" s="7">
        <v>0</v>
      </c>
      <c r="BL10" s="7">
        <v>1532.7391509948877</v>
      </c>
      <c r="BM10" s="7">
        <v>0</v>
      </c>
      <c r="BN10" s="7">
        <v>0</v>
      </c>
      <c r="BO10" s="7">
        <v>2178.1030040453666</v>
      </c>
      <c r="BP10" s="7">
        <v>0</v>
      </c>
      <c r="BQ10" s="7">
        <v>17182.812587469005</v>
      </c>
      <c r="BR10" s="7">
        <v>1452.0686693635778</v>
      </c>
      <c r="BS10" s="7">
        <v>0</v>
      </c>
      <c r="BT10" s="7">
        <v>2823.4668570958461</v>
      </c>
      <c r="BU10" s="7">
        <v>9841.7987590198063</v>
      </c>
      <c r="BV10" s="7">
        <v>968.0457795757186</v>
      </c>
      <c r="BW10" s="7">
        <v>31461.487836210854</v>
      </c>
      <c r="BX10" s="7">
        <v>5888.9451590856215</v>
      </c>
      <c r="BY10" s="7">
        <v>0</v>
      </c>
      <c r="BZ10" s="7">
        <v>11132.526465120764</v>
      </c>
      <c r="CA10" s="7">
        <v>1613.4096326261977</v>
      </c>
      <c r="CB10" s="7">
        <v>80.670481631309883</v>
      </c>
      <c r="CC10" s="7">
        <v>1452.0686693635778</v>
      </c>
      <c r="CD10" s="7">
        <v>484.02288978785924</v>
      </c>
      <c r="CE10" s="7">
        <v>8551.0710529188473</v>
      </c>
      <c r="CF10" s="7">
        <v>1774.7505958888173</v>
      </c>
      <c r="CG10" s="7">
        <v>0</v>
      </c>
      <c r="CH10" s="7">
        <v>0</v>
      </c>
      <c r="CI10" s="7">
        <v>1694.0801142575074</v>
      </c>
      <c r="CJ10" s="7">
        <v>0</v>
      </c>
      <c r="CK10" s="7">
        <v>1694.0801142575074</v>
      </c>
      <c r="CL10" s="7">
        <v>0</v>
      </c>
      <c r="CM10" s="7">
        <v>0</v>
      </c>
      <c r="CN10" s="7">
        <v>3226.8192652523953</v>
      </c>
      <c r="CO10" s="7">
        <v>31945.510725998713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1936.0915591514372</v>
      </c>
      <c r="CW10" s="7">
        <v>23878.462562867728</v>
      </c>
      <c r="CX10" s="7">
        <v>601.08280914758836</v>
      </c>
      <c r="CY10" s="7">
        <v>0</v>
      </c>
      <c r="CZ10" s="7">
        <v>3791.5126366715645</v>
      </c>
      <c r="DA10" s="7">
        <v>806.70481631309883</v>
      </c>
      <c r="DB10" s="7">
        <v>0</v>
      </c>
      <c r="DC10" s="7">
        <v>0</v>
      </c>
      <c r="DD10" s="7">
        <v>0</v>
      </c>
      <c r="DE10" s="7">
        <v>12987.947542640892</v>
      </c>
      <c r="DF10" s="7">
        <v>77120.980439532257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1936.0915591514372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1121.2700972376892</v>
      </c>
      <c r="FT10" s="7">
        <v>12181.242726327793</v>
      </c>
      <c r="FU10" s="7">
        <v>1129.3867428383383</v>
      </c>
      <c r="FV10" s="7">
        <v>0</v>
      </c>
      <c r="FW10" s="7">
        <v>7930748.6451497767</v>
      </c>
      <c r="FX10" s="7">
        <v>11157876.634644199</v>
      </c>
    </row>
    <row r="11" spans="1:180" x14ac:dyDescent="0.2">
      <c r="A11" s="7">
        <v>8</v>
      </c>
      <c r="B11" s="7" t="str">
        <f>HYPERLINK("#alloc_8","(303) TFC Admin")</f>
        <v>(303) TFC Admin</v>
      </c>
      <c r="C11" s="7">
        <v>788291.70658590703</v>
      </c>
      <c r="D11" s="7">
        <v>0</v>
      </c>
      <c r="E11" s="7">
        <v>1157827.1825719497</v>
      </c>
      <c r="F11" s="7">
        <v>551031.58630712272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2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2497150.4754649792</v>
      </c>
    </row>
    <row r="12" spans="1:180" x14ac:dyDescent="0.2">
      <c r="A12" s="7">
        <v>9</v>
      </c>
      <c r="B12" s="7" t="str">
        <f>HYPERLINK("#alloc_9","TFC Planning &amp; Real Estate Management")</f>
        <v>TFC Planning &amp; Real Estate Management</v>
      </c>
      <c r="C12" s="7">
        <v>92242.93205317315</v>
      </c>
      <c r="D12" s="7">
        <v>0</v>
      </c>
      <c r="E12" s="7">
        <v>88612.438318293658</v>
      </c>
      <c r="F12" s="7">
        <v>12139.304309004565</v>
      </c>
      <c r="G12" s="7">
        <v>0</v>
      </c>
      <c r="H12" s="7">
        <v>0</v>
      </c>
      <c r="I12" s="7">
        <v>25625.931317938248</v>
      </c>
      <c r="J12" s="7">
        <v>58504.408693312296</v>
      </c>
      <c r="K12" s="7">
        <v>22917.244670546203</v>
      </c>
      <c r="L12" s="7">
        <v>89411.701256770451</v>
      </c>
      <c r="M12" s="7">
        <v>153677.26823312798</v>
      </c>
      <c r="N12" s="7">
        <v>0</v>
      </c>
      <c r="O12" s="7">
        <v>33141.197651573784</v>
      </c>
      <c r="P12" s="7">
        <v>0</v>
      </c>
      <c r="Q12" s="7">
        <v>126385.55827282002</v>
      </c>
      <c r="R12" s="7">
        <v>80349.373431470172</v>
      </c>
      <c r="S12" s="7">
        <v>23690.557480223837</v>
      </c>
      <c r="T12" s="7">
        <v>16493.580431618047</v>
      </c>
      <c r="U12" s="7">
        <v>128546.13388376389</v>
      </c>
      <c r="V12" s="7">
        <v>0</v>
      </c>
      <c r="W12" s="7">
        <v>24617.781187143857</v>
      </c>
      <c r="X12" s="7">
        <v>104378.28054259496</v>
      </c>
      <c r="Y12" s="7">
        <v>480084.56203676411</v>
      </c>
      <c r="Z12" s="7">
        <v>2009125.1043424932</v>
      </c>
      <c r="AA12" s="7">
        <v>788665.97378630715</v>
      </c>
      <c r="AB12" s="7">
        <v>522625.49376751937</v>
      </c>
      <c r="AC12" s="7">
        <v>341900.75556696305</v>
      </c>
      <c r="AD12" s="7">
        <v>341437.03831063973</v>
      </c>
      <c r="AE12" s="7">
        <v>109542.60826876608</v>
      </c>
      <c r="AF12" s="7">
        <v>1038961.6209123272</v>
      </c>
      <c r="AG12" s="7">
        <v>0</v>
      </c>
      <c r="AH12" s="7">
        <v>23633.271137667718</v>
      </c>
      <c r="AI12" s="7">
        <v>0</v>
      </c>
      <c r="AJ12" s="7">
        <v>134818.58307243392</v>
      </c>
      <c r="AK12" s="7">
        <v>202719.23835664228</v>
      </c>
      <c r="AL12" s="7">
        <v>18220.613982621089</v>
      </c>
      <c r="AM12" s="7">
        <v>1353.7121560499436</v>
      </c>
      <c r="AN12" s="7">
        <v>23184.618979853818</v>
      </c>
      <c r="AO12" s="7">
        <v>24952.945737428774</v>
      </c>
      <c r="AP12" s="7">
        <v>165742.76795899586</v>
      </c>
      <c r="AQ12" s="2">
        <v>0</v>
      </c>
      <c r="AR12" s="7">
        <v>43604.652677955179</v>
      </c>
      <c r="AS12" s="7">
        <v>209809.76280515909</v>
      </c>
      <c r="AT12" s="7">
        <v>28140.781723812972</v>
      </c>
      <c r="AU12" s="7">
        <v>10776.798364121001</v>
      </c>
      <c r="AV12" s="7">
        <v>0</v>
      </c>
      <c r="AW12" s="7">
        <v>0</v>
      </c>
      <c r="AX12" s="7">
        <v>72217.625960696168</v>
      </c>
      <c r="AY12" s="7">
        <v>190212.73746075176</v>
      </c>
      <c r="AZ12" s="7">
        <v>709.06936401412145</v>
      </c>
      <c r="BA12" s="7">
        <v>21601.225542096588</v>
      </c>
      <c r="BB12" s="7">
        <v>19850.160264406695</v>
      </c>
      <c r="BC12" s="7">
        <v>0</v>
      </c>
      <c r="BD12" s="7">
        <v>0</v>
      </c>
      <c r="BE12" s="7">
        <v>3545.3468200706075</v>
      </c>
      <c r="BF12" s="7">
        <v>412895.94326635188</v>
      </c>
      <c r="BG12" s="7">
        <v>1630203.5709915615</v>
      </c>
      <c r="BH12" s="7">
        <v>502223.14704729529</v>
      </c>
      <c r="BI12" s="7">
        <v>709.06936401412145</v>
      </c>
      <c r="BJ12" s="7">
        <v>78078.670905596606</v>
      </c>
      <c r="BK12" s="7">
        <v>53461.389496469674</v>
      </c>
      <c r="BL12" s="7">
        <v>41687.811048047952</v>
      </c>
      <c r="BM12" s="7">
        <v>0</v>
      </c>
      <c r="BN12" s="7">
        <v>93.094272953053377</v>
      </c>
      <c r="BO12" s="7">
        <v>709.06936401412145</v>
      </c>
      <c r="BP12" s="7">
        <v>0</v>
      </c>
      <c r="BQ12" s="7">
        <v>167804.46585977232</v>
      </c>
      <c r="BR12" s="7">
        <v>27265.215107775901</v>
      </c>
      <c r="BS12" s="7">
        <v>709.06936401412145</v>
      </c>
      <c r="BT12" s="7">
        <v>27552.881105692468</v>
      </c>
      <c r="BU12" s="7">
        <v>113848.54620950573</v>
      </c>
      <c r="BV12" s="7">
        <v>13739.848980422816</v>
      </c>
      <c r="BW12" s="7">
        <v>213092.16173106103</v>
      </c>
      <c r="BX12" s="7">
        <v>46673.976069931734</v>
      </c>
      <c r="BY12" s="7">
        <v>0</v>
      </c>
      <c r="BZ12" s="7">
        <v>113679.39871627312</v>
      </c>
      <c r="CA12" s="7">
        <v>13066.762162116505</v>
      </c>
      <c r="CB12" s="7">
        <v>10228.063537694186</v>
      </c>
      <c r="CC12" s="7">
        <v>19139.214745917212</v>
      </c>
      <c r="CD12" s="7">
        <v>11588.893454854131</v>
      </c>
      <c r="CE12" s="7">
        <v>98622.611779402549</v>
      </c>
      <c r="CF12" s="7">
        <v>21070.701967891764</v>
      </c>
      <c r="CG12" s="7">
        <v>5419699.3214021828</v>
      </c>
      <c r="CH12" s="7">
        <v>1264026.7283986157</v>
      </c>
      <c r="CI12" s="7">
        <v>26682.244212163223</v>
      </c>
      <c r="CJ12" s="7">
        <v>0</v>
      </c>
      <c r="CK12" s="7">
        <v>801551.91249795584</v>
      </c>
      <c r="CL12" s="7">
        <v>0</v>
      </c>
      <c r="CM12" s="7">
        <v>0</v>
      </c>
      <c r="CN12" s="7">
        <v>25552.915754005819</v>
      </c>
      <c r="CO12" s="7">
        <v>482049.03565276589</v>
      </c>
      <c r="CP12" s="7">
        <v>7090.6936401412149</v>
      </c>
      <c r="CQ12" s="7">
        <v>0</v>
      </c>
      <c r="CR12" s="7">
        <v>0</v>
      </c>
      <c r="CS12" s="7">
        <v>0</v>
      </c>
      <c r="CT12" s="7">
        <v>1088.4099380785049</v>
      </c>
      <c r="CU12" s="7">
        <v>0</v>
      </c>
      <c r="CV12" s="7">
        <v>20763.434804376669</v>
      </c>
      <c r="CW12" s="7">
        <v>413404.87339645583</v>
      </c>
      <c r="CX12" s="7">
        <v>581470.85245613486</v>
      </c>
      <c r="CY12" s="7">
        <v>5672.5549121129725</v>
      </c>
      <c r="CZ12" s="7">
        <v>39859.016192778916</v>
      </c>
      <c r="DA12" s="7">
        <v>4963.4855480988508</v>
      </c>
      <c r="DB12" s="7">
        <v>21656.712420726744</v>
      </c>
      <c r="DC12" s="7">
        <v>0</v>
      </c>
      <c r="DD12" s="7">
        <v>0</v>
      </c>
      <c r="DE12" s="7">
        <v>237440.53345932512</v>
      </c>
      <c r="DF12" s="7">
        <v>547267.19797546568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2374.9223331811677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7305.8287830633399</v>
      </c>
      <c r="EK12" s="7">
        <v>0</v>
      </c>
      <c r="EL12" s="7">
        <v>0</v>
      </c>
      <c r="EM12" s="7">
        <v>5579.1627362070431</v>
      </c>
      <c r="EN12" s="7">
        <v>0</v>
      </c>
      <c r="EO12" s="7">
        <v>0</v>
      </c>
      <c r="EP12" s="7">
        <v>0</v>
      </c>
      <c r="EQ12" s="7">
        <v>0</v>
      </c>
      <c r="ER12" s="7">
        <v>10652.919711839577</v>
      </c>
      <c r="ES12" s="7">
        <v>6788.3136070055853</v>
      </c>
      <c r="ET12" s="7">
        <v>0</v>
      </c>
      <c r="EU12" s="7">
        <v>1710.5290907917301</v>
      </c>
      <c r="EV12" s="7">
        <v>0</v>
      </c>
      <c r="EW12" s="7">
        <v>0</v>
      </c>
      <c r="EX12" s="7">
        <v>48762.826184953956</v>
      </c>
      <c r="EY12" s="7">
        <v>0</v>
      </c>
      <c r="EZ12" s="7">
        <v>352939.83747781906</v>
      </c>
      <c r="FA12" s="7">
        <v>0</v>
      </c>
      <c r="FB12" s="7">
        <v>0</v>
      </c>
      <c r="FC12" s="7">
        <v>0</v>
      </c>
      <c r="FD12" s="7">
        <v>0</v>
      </c>
      <c r="FE12" s="7">
        <v>5878.3864499451593</v>
      </c>
      <c r="FF12" s="7">
        <v>0</v>
      </c>
      <c r="FG12" s="7">
        <v>0</v>
      </c>
      <c r="FH12" s="7">
        <v>1929711.7315497445</v>
      </c>
      <c r="FI12" s="7">
        <v>4159190.8304257891</v>
      </c>
      <c r="FJ12" s="7">
        <v>0</v>
      </c>
      <c r="FK12" s="7">
        <v>0</v>
      </c>
      <c r="FL12" s="7">
        <v>709.06936401412145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111778.43672561909</v>
      </c>
      <c r="FT12" s="7">
        <v>124415.31036245303</v>
      </c>
      <c r="FU12" s="7">
        <v>43988.94630943286</v>
      </c>
      <c r="FV12" s="7">
        <v>208604.76540028962</v>
      </c>
      <c r="FW12" s="7">
        <v>2894659.4927207306</v>
      </c>
      <c r="FX12" s="7">
        <v>31341605.569532827</v>
      </c>
    </row>
    <row r="13" spans="1:180" x14ac:dyDescent="0.2">
      <c r="A13" s="7">
        <v>10</v>
      </c>
      <c r="B13" s="7" t="str">
        <f>HYPERLINK("#alloc_10","OOG Budget, Policy and Planning Division")</f>
        <v>OOG Budget, Policy and Planning Division</v>
      </c>
      <c r="C13" s="7">
        <v>146.47819069689854</v>
      </c>
      <c r="D13" s="7">
        <v>2549.5085933766777</v>
      </c>
      <c r="E13" s="7">
        <v>189.62159839524605</v>
      </c>
      <c r="F13" s="7">
        <v>95.499310088959305</v>
      </c>
      <c r="G13" s="7">
        <v>0</v>
      </c>
      <c r="H13" s="7">
        <v>0</v>
      </c>
      <c r="I13" s="7">
        <v>9069.9701615274353</v>
      </c>
      <c r="J13" s="7">
        <v>481.47593276865155</v>
      </c>
      <c r="K13" s="7">
        <v>160.55222301759605</v>
      </c>
      <c r="L13" s="7">
        <v>2992.7539191770311</v>
      </c>
      <c r="M13" s="7">
        <v>1866.0060126300721</v>
      </c>
      <c r="N13" s="7">
        <v>0</v>
      </c>
      <c r="O13" s="7">
        <v>0</v>
      </c>
      <c r="P13" s="7">
        <v>0</v>
      </c>
      <c r="Q13" s="7">
        <v>637.78457263396774</v>
      </c>
      <c r="R13" s="7">
        <v>2907.8401047783123</v>
      </c>
      <c r="S13" s="7">
        <v>18.901897372719667</v>
      </c>
      <c r="T13" s="7">
        <v>61.037988477682575</v>
      </c>
      <c r="U13" s="7">
        <v>1855.129038145154</v>
      </c>
      <c r="V13" s="7">
        <v>6439.4285871541406</v>
      </c>
      <c r="W13" s="7">
        <v>49.54951068094951</v>
      </c>
      <c r="X13" s="7">
        <v>46.996785133541415</v>
      </c>
      <c r="Y13" s="7">
        <v>11962.701636525198</v>
      </c>
      <c r="Z13" s="7">
        <v>20572.209959779917</v>
      </c>
      <c r="AA13" s="7">
        <v>24259.194271813121</v>
      </c>
      <c r="AB13" s="7">
        <v>1150.2070202416789</v>
      </c>
      <c r="AC13" s="7">
        <v>950.69700609341066</v>
      </c>
      <c r="AD13" s="7">
        <v>867.43346950010448</v>
      </c>
      <c r="AE13" s="7">
        <v>312.22156686898518</v>
      </c>
      <c r="AF13" s="7">
        <v>53959.260344235947</v>
      </c>
      <c r="AG13" s="7">
        <v>77583.63362375999</v>
      </c>
      <c r="AH13" s="7">
        <v>33.045551151992726</v>
      </c>
      <c r="AI13" s="7">
        <v>40406.086652323756</v>
      </c>
      <c r="AJ13" s="7">
        <v>348.89612073399667</v>
      </c>
      <c r="AK13" s="7">
        <v>8190.2355814147795</v>
      </c>
      <c r="AL13" s="7">
        <v>42.223712744023189</v>
      </c>
      <c r="AM13" s="7">
        <v>0</v>
      </c>
      <c r="AN13" s="7">
        <v>3589.3086176391316</v>
      </c>
      <c r="AO13" s="7">
        <v>38.57603083783038</v>
      </c>
      <c r="AP13" s="7">
        <v>117.61746036626344</v>
      </c>
      <c r="AQ13" s="2">
        <v>0</v>
      </c>
      <c r="AR13" s="7">
        <v>41.552240249581359</v>
      </c>
      <c r="AS13" s="7">
        <v>468.01675858274103</v>
      </c>
      <c r="AT13" s="7">
        <v>29572.12657501901</v>
      </c>
      <c r="AU13" s="7">
        <v>42.743333276815427</v>
      </c>
      <c r="AV13" s="7">
        <v>0</v>
      </c>
      <c r="AW13" s="7">
        <v>3633.3166118684599</v>
      </c>
      <c r="AX13" s="7">
        <v>1623.6177610085342</v>
      </c>
      <c r="AY13" s="7">
        <v>52093.917869755467</v>
      </c>
      <c r="AZ13" s="7">
        <v>169.7149529314928</v>
      </c>
      <c r="BA13" s="7">
        <v>41.835149635850719</v>
      </c>
      <c r="BB13" s="7">
        <v>91.635410676032606</v>
      </c>
      <c r="BC13" s="7">
        <v>387.45546772613932</v>
      </c>
      <c r="BD13" s="7">
        <v>206.38854972576237</v>
      </c>
      <c r="BE13" s="7">
        <v>941.26957651421765</v>
      </c>
      <c r="BF13" s="7">
        <v>1459.4892644378995</v>
      </c>
      <c r="BG13" s="7">
        <v>4983.2754313299693</v>
      </c>
      <c r="BH13" s="7">
        <v>2747.3466219775041</v>
      </c>
      <c r="BI13" s="7">
        <v>109.73251088710725</v>
      </c>
      <c r="BJ13" s="7">
        <v>191.05298940912456</v>
      </c>
      <c r="BK13" s="7">
        <v>2121.7253769343447</v>
      </c>
      <c r="BL13" s="7">
        <v>82.577591666633523</v>
      </c>
      <c r="BM13" s="7">
        <v>126.30081565964772</v>
      </c>
      <c r="BN13" s="7">
        <v>19.386132752515561</v>
      </c>
      <c r="BO13" s="7">
        <v>319.72664481990768</v>
      </c>
      <c r="BP13" s="7">
        <v>133.16619042685952</v>
      </c>
      <c r="BQ13" s="7">
        <v>1852.6489274400776</v>
      </c>
      <c r="BR13" s="7">
        <v>82.167818928249588</v>
      </c>
      <c r="BS13" s="7">
        <v>263.22536814863241</v>
      </c>
      <c r="BT13" s="7">
        <v>2564.0536194234132</v>
      </c>
      <c r="BU13" s="7">
        <v>1799.5117736407071</v>
      </c>
      <c r="BV13" s="7">
        <v>24.740084365266913</v>
      </c>
      <c r="BW13" s="7">
        <v>633.50404872620891</v>
      </c>
      <c r="BX13" s="7">
        <v>178.26238859086675</v>
      </c>
      <c r="BY13" s="7">
        <v>7532.0432515898447</v>
      </c>
      <c r="BZ13" s="7">
        <v>467.61545447031631</v>
      </c>
      <c r="CA13" s="7">
        <v>36.140604098072821</v>
      </c>
      <c r="CB13" s="7">
        <v>12.86342955139933</v>
      </c>
      <c r="CC13" s="7">
        <v>34.301671335714154</v>
      </c>
      <c r="CD13" s="7">
        <v>19.831938841807446</v>
      </c>
      <c r="CE13" s="7">
        <v>363.88599616180898</v>
      </c>
      <c r="CF13" s="7">
        <v>38.361419324803641</v>
      </c>
      <c r="CG13" s="7">
        <v>1604200.2736450445</v>
      </c>
      <c r="CH13" s="7">
        <v>68798.136854718075</v>
      </c>
      <c r="CI13" s="7">
        <v>61.448222350151269</v>
      </c>
      <c r="CJ13" s="7">
        <v>11.770112538787007</v>
      </c>
      <c r="CK13" s="7">
        <v>81447.481711955523</v>
      </c>
      <c r="CL13" s="7">
        <v>0</v>
      </c>
      <c r="CM13" s="7">
        <v>0</v>
      </c>
      <c r="CN13" s="7">
        <v>4147.6321077009788</v>
      </c>
      <c r="CO13" s="7">
        <v>23167.991962834283</v>
      </c>
      <c r="CP13" s="7">
        <v>591.88111140104763</v>
      </c>
      <c r="CQ13" s="7">
        <v>2338.5379786547237</v>
      </c>
      <c r="CR13" s="7">
        <v>2563.5942715081765</v>
      </c>
      <c r="CS13" s="7">
        <v>244.11760993469261</v>
      </c>
      <c r="CT13" s="7">
        <v>2697.4884501818442</v>
      </c>
      <c r="CU13" s="7">
        <v>0</v>
      </c>
      <c r="CV13" s="7">
        <v>49.201389974580323</v>
      </c>
      <c r="CW13" s="7">
        <v>6125.8871029983657</v>
      </c>
      <c r="CX13" s="7">
        <v>15994.951732843299</v>
      </c>
      <c r="CY13" s="7">
        <v>1270.3090812073897</v>
      </c>
      <c r="CZ13" s="7">
        <v>403272.84894988214</v>
      </c>
      <c r="DA13" s="7">
        <v>5054.5805285142933</v>
      </c>
      <c r="DB13" s="7">
        <v>12980.217607010078</v>
      </c>
      <c r="DC13" s="7">
        <v>0</v>
      </c>
      <c r="DD13" s="7">
        <v>0</v>
      </c>
      <c r="DE13" s="7">
        <v>145943.39288371394</v>
      </c>
      <c r="DF13" s="7">
        <v>966748.68483096012</v>
      </c>
      <c r="DG13" s="7">
        <v>0</v>
      </c>
      <c r="DH13" s="7">
        <v>5953.3848269041637</v>
      </c>
      <c r="DI13" s="7">
        <v>3201.7645690280292</v>
      </c>
      <c r="DJ13" s="7">
        <v>20404.15476907988</v>
      </c>
      <c r="DK13" s="7">
        <v>775.13754297699154</v>
      </c>
      <c r="DL13" s="7">
        <v>2014.1694225525814</v>
      </c>
      <c r="DM13" s="7">
        <v>6939.9624346900491</v>
      </c>
      <c r="DN13" s="7">
        <v>3125.1084860626734</v>
      </c>
      <c r="DO13" s="7">
        <v>311.22855630803207</v>
      </c>
      <c r="DP13" s="7">
        <v>2739.9466735347373</v>
      </c>
      <c r="DQ13" s="7">
        <v>784.54298023062029</v>
      </c>
      <c r="DR13" s="7">
        <v>3675.1936870032373</v>
      </c>
      <c r="DS13" s="7">
        <v>12050.588445085512</v>
      </c>
      <c r="DT13" s="7">
        <v>24715.932252599123</v>
      </c>
      <c r="DU13" s="7">
        <v>13179.879142858084</v>
      </c>
      <c r="DV13" s="7">
        <v>4667.712585852616</v>
      </c>
      <c r="DW13" s="7">
        <v>417.5397945115019</v>
      </c>
      <c r="DX13" s="7">
        <v>6383.7704234641269</v>
      </c>
      <c r="DY13" s="7">
        <v>9996.1194639004098</v>
      </c>
      <c r="DZ13" s="7">
        <v>2986.6112901566275</v>
      </c>
      <c r="EA13" s="7">
        <v>2549.2496854394772</v>
      </c>
      <c r="EB13" s="7">
        <v>8867.6646448868814</v>
      </c>
      <c r="EC13" s="7">
        <v>2554.1995113937492</v>
      </c>
      <c r="ED13" s="7">
        <v>1105.8786596324446</v>
      </c>
      <c r="EE13" s="7">
        <v>0</v>
      </c>
      <c r="EF13" s="7">
        <v>1493.1049821462975</v>
      </c>
      <c r="EG13" s="7">
        <v>6242.5277098979295</v>
      </c>
      <c r="EH13" s="7">
        <v>5557.2357893296312</v>
      </c>
      <c r="EI13" s="7">
        <v>1145.9309387372807</v>
      </c>
      <c r="EJ13" s="7">
        <v>5482.4164288007578</v>
      </c>
      <c r="EK13" s="7">
        <v>7545.1015929481655</v>
      </c>
      <c r="EL13" s="7">
        <v>6158.5259661524833</v>
      </c>
      <c r="EM13" s="7">
        <v>5894.0924267017754</v>
      </c>
      <c r="EN13" s="7">
        <v>0</v>
      </c>
      <c r="EO13" s="7">
        <v>1064.8351187959202</v>
      </c>
      <c r="EP13" s="7">
        <v>1576.0615259732097</v>
      </c>
      <c r="EQ13" s="7">
        <v>2795.7113954510105</v>
      </c>
      <c r="ER13" s="7">
        <v>7620.6993064840626</v>
      </c>
      <c r="ES13" s="7">
        <v>3497.1957968752949</v>
      </c>
      <c r="ET13" s="7">
        <v>6263.3687420769493</v>
      </c>
      <c r="EU13" s="7">
        <v>2405.6561802768356</v>
      </c>
      <c r="EV13" s="7">
        <v>720.38237335685517</v>
      </c>
      <c r="EW13" s="7">
        <v>1894.7351395707324</v>
      </c>
      <c r="EX13" s="7">
        <v>455.83490333495956</v>
      </c>
      <c r="EY13" s="7">
        <v>2132.5562916647518</v>
      </c>
      <c r="EZ13" s="7">
        <v>2716.3579797120919</v>
      </c>
      <c r="FA13" s="7">
        <v>1436.1270450926329</v>
      </c>
      <c r="FB13" s="7">
        <v>3341.0267410648453</v>
      </c>
      <c r="FC13" s="7">
        <v>735.43696453063683</v>
      </c>
      <c r="FD13" s="7">
        <v>892.24972763326139</v>
      </c>
      <c r="FE13" s="7">
        <v>539.38921179569127</v>
      </c>
      <c r="FF13" s="7">
        <v>371.01689280509095</v>
      </c>
      <c r="FG13" s="7">
        <v>630.80502476514221</v>
      </c>
      <c r="FH13" s="7">
        <v>1077.5641353746742</v>
      </c>
      <c r="FI13" s="7">
        <v>1304.770108084381</v>
      </c>
      <c r="FJ13" s="7">
        <v>907.62870814680639</v>
      </c>
      <c r="FK13" s="7">
        <v>2666.7596218080962</v>
      </c>
      <c r="FL13" s="7">
        <v>19941.111714278843</v>
      </c>
      <c r="FM13" s="7">
        <v>554.11744329657222</v>
      </c>
      <c r="FN13" s="7">
        <v>1953.6320690793741</v>
      </c>
      <c r="FO13" s="7">
        <v>2250.2168184017696</v>
      </c>
      <c r="FP13" s="7">
        <v>473.79985636586508</v>
      </c>
      <c r="FQ13" s="7">
        <v>494.23661533799969</v>
      </c>
      <c r="FR13" s="7">
        <v>547.98682370134622</v>
      </c>
      <c r="FS13" s="7">
        <v>13432.843628335273</v>
      </c>
      <c r="FT13" s="7">
        <v>1279.4628084933565</v>
      </c>
      <c r="FU13" s="7">
        <v>348.36514042404565</v>
      </c>
      <c r="FV13" s="7">
        <v>0</v>
      </c>
      <c r="FW13" s="7">
        <v>54972.611255514275</v>
      </c>
      <c r="FX13" s="7">
        <v>4061386.2676106896</v>
      </c>
    </row>
    <row r="14" spans="1:180" x14ac:dyDescent="0.2">
      <c r="A14" s="7">
        <v>11</v>
      </c>
      <c r="B14" s="7" t="str">
        <f>HYPERLINK("#alloc_11","(809) State Preservation Brd")</f>
        <v>(809) State Preservation Brd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200601.65590547724</v>
      </c>
      <c r="Z14" s="7">
        <v>0</v>
      </c>
      <c r="AA14" s="7">
        <v>0</v>
      </c>
      <c r="AB14" s="7">
        <v>0</v>
      </c>
      <c r="AC14" s="7">
        <v>71489.167788617095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2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169169.38078016299</v>
      </c>
      <c r="FX14" s="7">
        <v>441260.20447425725</v>
      </c>
    </row>
    <row r="15" spans="1:180" x14ac:dyDescent="0.2">
      <c r="A15" s="7">
        <v>22</v>
      </c>
      <c r="B15" s="7" t="str">
        <f>HYPERLINK("#alloc_22","(101) State Senate")</f>
        <v>(101) State Senate</v>
      </c>
      <c r="C15" s="7">
        <v>88.850742174177057</v>
      </c>
      <c r="D15" s="7">
        <v>1546.4809445230019</v>
      </c>
      <c r="E15" s="7">
        <v>115.02067078732757</v>
      </c>
      <c r="F15" s="7">
        <v>57.927972336058978</v>
      </c>
      <c r="G15" s="7">
        <v>0</v>
      </c>
      <c r="H15" s="7">
        <v>0</v>
      </c>
      <c r="I15" s="7">
        <v>5501.6625786764062</v>
      </c>
      <c r="J15" s="7">
        <v>292.05367544456345</v>
      </c>
      <c r="K15" s="7">
        <v>97.387768820450404</v>
      </c>
      <c r="L15" s="7">
        <v>1815.3446980635499</v>
      </c>
      <c r="M15" s="7">
        <v>1131.8819432084181</v>
      </c>
      <c r="N15" s="7">
        <v>0</v>
      </c>
      <c r="O15" s="7">
        <v>0</v>
      </c>
      <c r="P15" s="7">
        <v>0</v>
      </c>
      <c r="Q15" s="7">
        <v>386.86737155996445</v>
      </c>
      <c r="R15" s="7">
        <v>1763.8376757944234</v>
      </c>
      <c r="S15" s="7">
        <v>11.465513071099329</v>
      </c>
      <c r="T15" s="7">
        <v>37.024423576361087</v>
      </c>
      <c r="U15" s="7">
        <v>1125.2841879317002</v>
      </c>
      <c r="V15" s="7">
        <v>3906.0286478427415</v>
      </c>
      <c r="W15" s="7">
        <v>30.055742615497053</v>
      </c>
      <c r="X15" s="7">
        <v>28.507310330969982</v>
      </c>
      <c r="Y15" s="7">
        <v>7256.3356616884512</v>
      </c>
      <c r="Z15" s="7">
        <v>12478.691294540582</v>
      </c>
      <c r="AA15" s="7">
        <v>14715.14227028051</v>
      </c>
      <c r="AB15" s="7">
        <v>697.6925842420701</v>
      </c>
      <c r="AC15" s="7">
        <v>576.67379814213007</v>
      </c>
      <c r="AD15" s="7">
        <v>526.16780139842058</v>
      </c>
      <c r="AE15" s="7">
        <v>189.38736071977686</v>
      </c>
      <c r="AF15" s="7">
        <v>32730.608604223551</v>
      </c>
      <c r="AG15" s="7">
        <v>47060.681151535224</v>
      </c>
      <c r="AH15" s="7">
        <v>20.044770702314896</v>
      </c>
      <c r="AI15" s="7">
        <v>24509.524389483675</v>
      </c>
      <c r="AJ15" s="7">
        <v>211.6334119190023</v>
      </c>
      <c r="AK15" s="7">
        <v>4968.0331694967063</v>
      </c>
      <c r="AL15" s="7">
        <v>25.612060039837413</v>
      </c>
      <c r="AM15" s="7">
        <v>0</v>
      </c>
      <c r="AN15" s="7">
        <v>2177.2028521933325</v>
      </c>
      <c r="AO15" s="7">
        <v>23.399449117770569</v>
      </c>
      <c r="AP15" s="7">
        <v>71.344400121714756</v>
      </c>
      <c r="AQ15" s="2">
        <v>0</v>
      </c>
      <c r="AR15" s="7">
        <v>25.204758248377161</v>
      </c>
      <c r="AS15" s="7">
        <v>283.88960945098347</v>
      </c>
      <c r="AT15" s="7">
        <v>17937.86079250621</v>
      </c>
      <c r="AU15" s="7">
        <v>25.927251467092731</v>
      </c>
      <c r="AV15" s="7">
        <v>0</v>
      </c>
      <c r="AW15" s="7">
        <v>2203.8972217118903</v>
      </c>
      <c r="AX15" s="7">
        <v>984.85407545273847</v>
      </c>
      <c r="AY15" s="7">
        <v>31599.12914999163</v>
      </c>
      <c r="AZ15" s="7">
        <v>102.94569761051771</v>
      </c>
      <c r="BA15" s="7">
        <v>25.376365426336431</v>
      </c>
      <c r="BB15" s="7">
        <v>55.584208196895752</v>
      </c>
      <c r="BC15" s="7">
        <v>235.02274094951193</v>
      </c>
      <c r="BD15" s="7">
        <v>125.19116826976423</v>
      </c>
      <c r="BE15" s="7">
        <v>570.95530782680794</v>
      </c>
      <c r="BF15" s="7">
        <v>885.29701058969226</v>
      </c>
      <c r="BG15" s="7">
        <v>3022.7552540446904</v>
      </c>
      <c r="BH15" s="7">
        <v>1666.4855376151779</v>
      </c>
      <c r="BI15" s="7">
        <v>66.561547398754726</v>
      </c>
      <c r="BJ15" s="7">
        <v>115.88892396085102</v>
      </c>
      <c r="BK15" s="7">
        <v>1286.9961974099785</v>
      </c>
      <c r="BL15" s="7">
        <v>50.089916264181987</v>
      </c>
      <c r="BM15" s="7">
        <v>76.611549850343934</v>
      </c>
      <c r="BN15" s="7">
        <v>11.759240571945437</v>
      </c>
      <c r="BO15" s="7">
        <v>193.93979096787004</v>
      </c>
      <c r="BP15" s="7">
        <v>80.775948935753647</v>
      </c>
      <c r="BQ15" s="7">
        <v>1123.7798023588598</v>
      </c>
      <c r="BR15" s="7">
        <v>49.841356313004709</v>
      </c>
      <c r="BS15" s="7">
        <v>159.66724607810289</v>
      </c>
      <c r="BT15" s="7">
        <v>1555.3036665476709</v>
      </c>
      <c r="BU15" s="7">
        <v>1091.5478671496996</v>
      </c>
      <c r="BV15" s="7">
        <v>15.006840587308421</v>
      </c>
      <c r="BW15" s="7">
        <v>384.27089133113867</v>
      </c>
      <c r="BX15" s="7">
        <v>108.13040120637855</v>
      </c>
      <c r="BY15" s="7">
        <v>4568.7868604041241</v>
      </c>
      <c r="BZ15" s="7">
        <v>283.6461863990134</v>
      </c>
      <c r="CA15" s="7">
        <v>21.922167944998151</v>
      </c>
      <c r="CB15" s="7">
        <v>7.8026992080485336</v>
      </c>
      <c r="CC15" s="7">
        <v>20.806708094172475</v>
      </c>
      <c r="CD15" s="7">
        <v>12.029657633426728</v>
      </c>
      <c r="CE15" s="7">
        <v>220.72597068507517</v>
      </c>
      <c r="CF15" s="7">
        <v>23.269270064350895</v>
      </c>
      <c r="CG15" s="7">
        <v>973075.81580059824</v>
      </c>
      <c r="CH15" s="7">
        <v>41731.574445722137</v>
      </c>
      <c r="CI15" s="7">
        <v>37.273263242255474</v>
      </c>
      <c r="CJ15" s="7">
        <v>7.1395149651241283</v>
      </c>
      <c r="CK15" s="7">
        <v>49404.414158142579</v>
      </c>
      <c r="CL15" s="7">
        <v>0</v>
      </c>
      <c r="CM15" s="7">
        <v>0</v>
      </c>
      <c r="CN15" s="7">
        <v>2515.8707196024998</v>
      </c>
      <c r="CO15" s="7">
        <v>14053.240764304313</v>
      </c>
      <c r="CP15" s="7">
        <v>359.02324965004749</v>
      </c>
      <c r="CQ15" s="7">
        <v>1418.5103872283939</v>
      </c>
      <c r="CR15" s="7">
        <v>1555.0250352852913</v>
      </c>
      <c r="CS15" s="7">
        <v>148.07686193616368</v>
      </c>
      <c r="CT15" s="7">
        <v>1636.2425673380621</v>
      </c>
      <c r="CU15" s="7">
        <v>0</v>
      </c>
      <c r="CV15" s="7">
        <v>29.84457955443014</v>
      </c>
      <c r="CW15" s="7">
        <v>3715.840651683779</v>
      </c>
      <c r="CX15" s="7">
        <v>9702.2179598328275</v>
      </c>
      <c r="CY15" s="7">
        <v>770.54409341679127</v>
      </c>
      <c r="CZ15" s="7">
        <v>244617.24818840559</v>
      </c>
      <c r="DA15" s="7">
        <v>3066.0075005087315</v>
      </c>
      <c r="DB15" s="7">
        <v>7873.5405078265039</v>
      </c>
      <c r="DC15" s="7">
        <v>0</v>
      </c>
      <c r="DD15" s="7">
        <v>0</v>
      </c>
      <c r="DE15" s="7">
        <v>88526.34451205068</v>
      </c>
      <c r="DF15" s="7">
        <v>586410.42556896596</v>
      </c>
      <c r="DG15" s="7">
        <v>0</v>
      </c>
      <c r="DH15" s="7">
        <v>3611.2042195652252</v>
      </c>
      <c r="DI15" s="7">
        <v>1942.1263798498571</v>
      </c>
      <c r="DJ15" s="7">
        <v>12376.752375518712</v>
      </c>
      <c r="DK15" s="7">
        <v>470.18293749331536</v>
      </c>
      <c r="DL15" s="7">
        <v>1221.7549056749765</v>
      </c>
      <c r="DM15" s="7">
        <v>4209.6424733909271</v>
      </c>
      <c r="DN15" s="7">
        <v>1895.6283323846835</v>
      </c>
      <c r="DO15" s="7">
        <v>188.7850203651636</v>
      </c>
      <c r="DP15" s="7">
        <v>1661.9968768250471</v>
      </c>
      <c r="DQ15" s="7">
        <v>475.88808770360708</v>
      </c>
      <c r="DR15" s="7">
        <v>2229.2990183077263</v>
      </c>
      <c r="DS15" s="7">
        <v>7309.6460427817165</v>
      </c>
      <c r="DT15" s="7">
        <v>14992.190398598432</v>
      </c>
      <c r="DU15" s="7">
        <v>7994.6512039603767</v>
      </c>
      <c r="DV15" s="7">
        <v>2831.341140517879</v>
      </c>
      <c r="DW15" s="7">
        <v>253.27129215001861</v>
      </c>
      <c r="DX15" s="7">
        <v>3872.2675184324085</v>
      </c>
      <c r="DY15" s="7">
        <v>6063.4462304844255</v>
      </c>
      <c r="DZ15" s="7">
        <v>1811.6187020994626</v>
      </c>
      <c r="EA15" s="7">
        <v>1546.3238961442257</v>
      </c>
      <c r="EB15" s="7">
        <v>5378.9480966506253</v>
      </c>
      <c r="EC15" s="7">
        <v>1549.3263616141885</v>
      </c>
      <c r="ED15" s="7">
        <v>670.80388688203084</v>
      </c>
      <c r="EE15" s="7">
        <v>0</v>
      </c>
      <c r="EF15" s="7">
        <v>905.68763292670099</v>
      </c>
      <c r="EG15" s="7">
        <v>3786.5925120212514</v>
      </c>
      <c r="EH15" s="7">
        <v>3370.9081329422183</v>
      </c>
      <c r="EI15" s="7">
        <v>695.0987986863131</v>
      </c>
      <c r="EJ15" s="7">
        <v>3325.5242045883811</v>
      </c>
      <c r="EK15" s="7">
        <v>4576.7077892176931</v>
      </c>
      <c r="EL15" s="7">
        <v>3735.6387335768413</v>
      </c>
      <c r="EM15" s="7">
        <v>3575.2386349399217</v>
      </c>
      <c r="EN15" s="7">
        <v>0</v>
      </c>
      <c r="EO15" s="7">
        <v>645.90769552800589</v>
      </c>
      <c r="EP15" s="7">
        <v>956.00741399552771</v>
      </c>
      <c r="EQ15" s="7">
        <v>1695.8226423251831</v>
      </c>
      <c r="ER15" s="7">
        <v>4622.5638509452328</v>
      </c>
      <c r="ES15" s="7">
        <v>2121.3290565812663</v>
      </c>
      <c r="ET15" s="7">
        <v>3799.2342654998538</v>
      </c>
      <c r="EU15" s="7">
        <v>1459.2229465462567</v>
      </c>
      <c r="EV15" s="7">
        <v>436.96954623366298</v>
      </c>
      <c r="EW15" s="7">
        <v>1149.3084572754562</v>
      </c>
      <c r="EX15" s="7">
        <v>276.50033958989218</v>
      </c>
      <c r="EY15" s="7">
        <v>1293.5660137604089</v>
      </c>
      <c r="EZ15" s="7">
        <v>1647.6884467229966</v>
      </c>
      <c r="FA15" s="7">
        <v>871.12595537807988</v>
      </c>
      <c r="FB15" s="7">
        <v>2026.600029363068</v>
      </c>
      <c r="FC15" s="7">
        <v>446.1013602774832</v>
      </c>
      <c r="FD15" s="7">
        <v>541.22084747051156</v>
      </c>
      <c r="FE15" s="7">
        <v>327.18271273544815</v>
      </c>
      <c r="FF15" s="7">
        <v>225.05143003235784</v>
      </c>
      <c r="FG15" s="7">
        <v>382.63371735359482</v>
      </c>
      <c r="FH15" s="7">
        <v>653.6288625139498</v>
      </c>
      <c r="FI15" s="7">
        <v>791.44746339656388</v>
      </c>
      <c r="FJ15" s="7">
        <v>550.54942960283859</v>
      </c>
      <c r="FK15" s="7">
        <v>1617.6030743585234</v>
      </c>
      <c r="FL15" s="7">
        <v>12095.87971535046</v>
      </c>
      <c r="FM15" s="7">
        <v>336.11656352607019</v>
      </c>
      <c r="FN15" s="7">
        <v>1185.0341572839411</v>
      </c>
      <c r="FO15" s="7">
        <v>1364.9365370816665</v>
      </c>
      <c r="FP15" s="7">
        <v>287.39752095406624</v>
      </c>
      <c r="FQ15" s="7">
        <v>299.79405038735467</v>
      </c>
      <c r="FR15" s="7">
        <v>332.39785223921029</v>
      </c>
      <c r="FS15" s="7">
        <v>8148.0944037392837</v>
      </c>
      <c r="FT15" s="7">
        <v>776.09656139273125</v>
      </c>
      <c r="FU15" s="7">
        <v>211.31132987802013</v>
      </c>
      <c r="FV15" s="7">
        <v>0</v>
      </c>
      <c r="FW15" s="7">
        <v>33345.287008712228</v>
      </c>
      <c r="FX15" s="7">
        <v>2463555.7171779107</v>
      </c>
    </row>
    <row r="16" spans="1:180" x14ac:dyDescent="0.2">
      <c r="A16" s="7">
        <v>23</v>
      </c>
      <c r="B16" s="7" t="str">
        <f>HYPERLINK("#alloc_23","(102) Hse of Representatives")</f>
        <v>(102) Hse of Representatives</v>
      </c>
      <c r="C16" s="7">
        <v>122.41333495579536</v>
      </c>
      <c r="D16" s="7">
        <v>2130.6506308471635</v>
      </c>
      <c r="E16" s="7">
        <v>158.46872581354222</v>
      </c>
      <c r="F16" s="7">
        <v>79.809758560969655</v>
      </c>
      <c r="G16" s="7">
        <v>0</v>
      </c>
      <c r="H16" s="7">
        <v>0</v>
      </c>
      <c r="I16" s="7">
        <v>7579.8676249326172</v>
      </c>
      <c r="J16" s="7">
        <v>402.37440366206613</v>
      </c>
      <c r="K16" s="7">
        <v>134.17514894636588</v>
      </c>
      <c r="L16" s="7">
        <v>2501.0753218994005</v>
      </c>
      <c r="M16" s="7">
        <v>1559.4404734714524</v>
      </c>
      <c r="N16" s="7">
        <v>0</v>
      </c>
      <c r="O16" s="7">
        <v>0</v>
      </c>
      <c r="P16" s="7">
        <v>0</v>
      </c>
      <c r="Q16" s="7">
        <v>533.00314639354553</v>
      </c>
      <c r="R16" s="7">
        <v>2430.1119712810569</v>
      </c>
      <c r="S16" s="7">
        <v>15.796510616210073</v>
      </c>
      <c r="T16" s="7">
        <v>51.01007660592807</v>
      </c>
      <c r="U16" s="7">
        <v>1550.3504736933755</v>
      </c>
      <c r="V16" s="7">
        <v>5381.4968959738417</v>
      </c>
      <c r="W16" s="7">
        <v>41.40903720222741</v>
      </c>
      <c r="X16" s="7">
        <v>39.275698129711827</v>
      </c>
      <c r="Y16" s="7">
        <v>9997.3531584535522</v>
      </c>
      <c r="Z16" s="7">
        <v>17192.40807526448</v>
      </c>
      <c r="AA16" s="7">
        <v>20273.658897781908</v>
      </c>
      <c r="AB16" s="7">
        <v>961.23987173425132</v>
      </c>
      <c r="AC16" s="7">
        <v>794.50729487231888</v>
      </c>
      <c r="AD16" s="7">
        <v>724.92309843933867</v>
      </c>
      <c r="AE16" s="7">
        <v>260.92678414251878</v>
      </c>
      <c r="AF16" s="7">
        <v>45094.3104844466</v>
      </c>
      <c r="AG16" s="7">
        <v>64837.442930499907</v>
      </c>
      <c r="AH16" s="7">
        <v>27.616507977889754</v>
      </c>
      <c r="AI16" s="7">
        <v>33767.783422850058</v>
      </c>
      <c r="AJ16" s="7">
        <v>291.57608712252255</v>
      </c>
      <c r="AK16" s="7">
        <v>6844.6643614627146</v>
      </c>
      <c r="AL16" s="7">
        <v>35.286792297338486</v>
      </c>
      <c r="AM16" s="7">
        <v>0</v>
      </c>
      <c r="AN16" s="7">
        <v>2999.6222371422632</v>
      </c>
      <c r="AO16" s="7">
        <v>32.2383869008044</v>
      </c>
      <c r="AP16" s="7">
        <v>98.294124906679713</v>
      </c>
      <c r="AQ16" s="2">
        <v>0</v>
      </c>
      <c r="AR16" s="7">
        <v>34.725635807183586</v>
      </c>
      <c r="AS16" s="7">
        <v>391.12643295728367</v>
      </c>
      <c r="AT16" s="7">
        <v>24713.731228929144</v>
      </c>
      <c r="AU16" s="7">
        <v>35.721044536719482</v>
      </c>
      <c r="AV16" s="7">
        <v>0</v>
      </c>
      <c r="AW16" s="7">
        <v>3036.4001718825616</v>
      </c>
      <c r="AX16" s="7">
        <v>1356.8741112442244</v>
      </c>
      <c r="AY16" s="7">
        <v>43535.424536651473</v>
      </c>
      <c r="AZ16" s="7">
        <v>141.83253685321336</v>
      </c>
      <c r="BA16" s="7">
        <v>34.962066099630277</v>
      </c>
      <c r="BB16" s="7">
        <v>76.580657963674298</v>
      </c>
      <c r="BC16" s="7">
        <v>323.80053116138407</v>
      </c>
      <c r="BD16" s="7">
        <v>172.48103999932545</v>
      </c>
      <c r="BE16" s="7">
        <v>786.62869472468356</v>
      </c>
      <c r="BF16" s="7">
        <v>1219.7102335986656</v>
      </c>
      <c r="BG16" s="7">
        <v>4164.5746827571757</v>
      </c>
      <c r="BH16" s="7">
        <v>2295.9859121397931</v>
      </c>
      <c r="BI16" s="7">
        <v>91.704591290042075</v>
      </c>
      <c r="BJ16" s="7">
        <v>159.66495404930194</v>
      </c>
      <c r="BK16" s="7">
        <v>1773.1477840842451</v>
      </c>
      <c r="BL16" s="7">
        <v>69.010945181920121</v>
      </c>
      <c r="BM16" s="7">
        <v>105.55089449819361</v>
      </c>
      <c r="BN16" s="7">
        <v>16.201191118217782</v>
      </c>
      <c r="BO16" s="7">
        <v>267.19885520446076</v>
      </c>
      <c r="BP16" s="7">
        <v>111.28835901067382</v>
      </c>
      <c r="BQ16" s="7">
        <v>1548.2778195936523</v>
      </c>
      <c r="BR16" s="7">
        <v>68.668493877457024</v>
      </c>
      <c r="BS16" s="7">
        <v>219.98015545343128</v>
      </c>
      <c r="BT16" s="7">
        <v>2142.8060591531025</v>
      </c>
      <c r="BU16" s="7">
        <v>1503.8705520291596</v>
      </c>
      <c r="BV16" s="7">
        <v>20.675543709485343</v>
      </c>
      <c r="BW16" s="7">
        <v>529.42586840824436</v>
      </c>
      <c r="BX16" s="7">
        <v>148.97571700451081</v>
      </c>
      <c r="BY16" s="7">
        <v>6294.6062418692081</v>
      </c>
      <c r="BZ16" s="7">
        <v>390.79105897089249</v>
      </c>
      <c r="CA16" s="7">
        <v>30.203075651833899</v>
      </c>
      <c r="CB16" s="7">
        <v>10.750100768339596</v>
      </c>
      <c r="CC16" s="7">
        <v>28.666260572887381</v>
      </c>
      <c r="CD16" s="7">
        <v>16.573755865735354</v>
      </c>
      <c r="CE16" s="7">
        <v>304.10328064505478</v>
      </c>
      <c r="CF16" s="7">
        <v>32.059033845550772</v>
      </c>
      <c r="CG16" s="7">
        <v>1340646.7167541781</v>
      </c>
      <c r="CH16" s="7">
        <v>57495.312654142261</v>
      </c>
      <c r="CI16" s="7">
        <v>51.35291328490262</v>
      </c>
      <c r="CJ16" s="7">
        <v>9.8364044628279803</v>
      </c>
      <c r="CK16" s="7">
        <v>68066.500635187971</v>
      </c>
      <c r="CL16" s="7">
        <v>0</v>
      </c>
      <c r="CM16" s="7">
        <v>0</v>
      </c>
      <c r="CN16" s="7">
        <v>3466.2189371524087</v>
      </c>
      <c r="CO16" s="7">
        <v>19361.729871910946</v>
      </c>
      <c r="CP16" s="7">
        <v>494.64115032572562</v>
      </c>
      <c r="CQ16" s="7">
        <v>1954.3403118643973</v>
      </c>
      <c r="CR16" s="7">
        <v>2142.422177361952</v>
      </c>
      <c r="CS16" s="7">
        <v>204.01160480866361</v>
      </c>
      <c r="CT16" s="7">
        <v>2254.3189236600197</v>
      </c>
      <c r="CU16" s="7">
        <v>0</v>
      </c>
      <c r="CV16" s="7">
        <v>41.118109136888322</v>
      </c>
      <c r="CW16" s="7">
        <v>5119.4670433391948</v>
      </c>
      <c r="CX16" s="7">
        <v>13367.14615847439</v>
      </c>
      <c r="CY16" s="7">
        <v>1061.6104029916953</v>
      </c>
      <c r="CZ16" s="7">
        <v>337019.27981368115</v>
      </c>
      <c r="DA16" s="7">
        <v>4224.1650880192265</v>
      </c>
      <c r="DB16" s="7">
        <v>10847.701751136396</v>
      </c>
      <c r="DC16" s="7">
        <v>0</v>
      </c>
      <c r="DD16" s="7">
        <v>0</v>
      </c>
      <c r="DE16" s="7">
        <v>121966.39890662979</v>
      </c>
      <c r="DF16" s="7">
        <v>807921.84837379155</v>
      </c>
      <c r="DG16" s="7">
        <v>0</v>
      </c>
      <c r="DH16" s="7">
        <v>4975.3051117663754</v>
      </c>
      <c r="DI16" s="7">
        <v>2675.7476780215629</v>
      </c>
      <c r="DJ16" s="7">
        <v>17051.962618829308</v>
      </c>
      <c r="DK16" s="7">
        <v>647.79044056873238</v>
      </c>
      <c r="DL16" s="7">
        <v>1683.2621635179078</v>
      </c>
      <c r="DM16" s="7">
        <v>5799.7981955981249</v>
      </c>
      <c r="DN16" s="7">
        <v>2611.6853987444065</v>
      </c>
      <c r="DO16" s="7">
        <v>260.09691497336627</v>
      </c>
      <c r="DP16" s="7">
        <v>2289.8016988922764</v>
      </c>
      <c r="DQ16" s="7">
        <v>655.65066150303244</v>
      </c>
      <c r="DR16" s="7">
        <v>3071.3972755541254</v>
      </c>
      <c r="DS16" s="7">
        <v>10070.801070960555</v>
      </c>
      <c r="DT16" s="7">
        <v>20655.359539788638</v>
      </c>
      <c r="DU16" s="7">
        <v>11014.560956245816</v>
      </c>
      <c r="DV16" s="7">
        <v>3900.8555576148055</v>
      </c>
      <c r="DW16" s="7">
        <v>348.94231338967978</v>
      </c>
      <c r="DX16" s="7">
        <v>5334.9827944383542</v>
      </c>
      <c r="DY16" s="7">
        <v>8353.860150584831</v>
      </c>
      <c r="DZ16" s="7">
        <v>2495.9418634629851</v>
      </c>
      <c r="EA16" s="7">
        <v>2130.4342588132899</v>
      </c>
      <c r="EB16" s="7">
        <v>7410.7988178009782</v>
      </c>
      <c r="EC16" s="7">
        <v>2134.5708794230227</v>
      </c>
      <c r="ED16" s="7">
        <v>924.1942035055381</v>
      </c>
      <c r="EE16" s="7">
        <v>0</v>
      </c>
      <c r="EF16" s="7">
        <v>1247.8032356492754</v>
      </c>
      <c r="EG16" s="7">
        <v>5216.944801727057</v>
      </c>
      <c r="EH16" s="7">
        <v>4644.2392746044889</v>
      </c>
      <c r="EI16" s="7">
        <v>957.66630631126418</v>
      </c>
      <c r="EJ16" s="7">
        <v>4581.711963214143</v>
      </c>
      <c r="EK16" s="7">
        <v>6305.5192324451982</v>
      </c>
      <c r="EL16" s="7">
        <v>5146.7436779620857</v>
      </c>
      <c r="EM16" s="7">
        <v>4925.7538412886624</v>
      </c>
      <c r="EN16" s="7">
        <v>0</v>
      </c>
      <c r="EO16" s="7">
        <v>889.89369304531624</v>
      </c>
      <c r="EP16" s="7">
        <v>1317.1308750606077</v>
      </c>
      <c r="EQ16" s="7">
        <v>2336.404852236647</v>
      </c>
      <c r="ER16" s="7">
        <v>6368.6970214725852</v>
      </c>
      <c r="ES16" s="7">
        <v>2922.6426026435051</v>
      </c>
      <c r="ET16" s="7">
        <v>5234.3618673039673</v>
      </c>
      <c r="EU16" s="7">
        <v>2010.4316853153405</v>
      </c>
      <c r="EV16" s="7">
        <v>602.03098049224297</v>
      </c>
      <c r="EW16" s="7">
        <v>1583.4497012100162</v>
      </c>
      <c r="EX16" s="7">
        <v>380.94593086523224</v>
      </c>
      <c r="EY16" s="7">
        <v>1782.1992912503499</v>
      </c>
      <c r="EZ16" s="7">
        <v>2270.088384136387</v>
      </c>
      <c r="FA16" s="7">
        <v>1200.1861858997106</v>
      </c>
      <c r="FB16" s="7">
        <v>2792.1305117465517</v>
      </c>
      <c r="FC16" s="7">
        <v>614.61225763125458</v>
      </c>
      <c r="FD16" s="7">
        <v>745.66230135241744</v>
      </c>
      <c r="FE16" s="7">
        <v>450.77312834726638</v>
      </c>
      <c r="FF16" s="7">
        <v>310.06264452834802</v>
      </c>
      <c r="FG16" s="7">
        <v>527.17026624229834</v>
      </c>
      <c r="FH16" s="7">
        <v>900.53146350588406</v>
      </c>
      <c r="FI16" s="7">
        <v>1090.4098386342546</v>
      </c>
      <c r="FJ16" s="7">
        <v>758.51467400889578</v>
      </c>
      <c r="FK16" s="7">
        <v>2228.6385248059782</v>
      </c>
      <c r="FL16" s="7">
        <v>16664.992761428453</v>
      </c>
      <c r="FM16" s="7">
        <v>463.08166334108375</v>
      </c>
      <c r="FN16" s="7">
        <v>1632.6704727495019</v>
      </c>
      <c r="FO16" s="7">
        <v>1880.5294071673184</v>
      </c>
      <c r="FP16" s="7">
        <v>395.95942742997329</v>
      </c>
      <c r="FQ16" s="7">
        <v>413.03863771762292</v>
      </c>
      <c r="FR16" s="7">
        <v>457.95824130517218</v>
      </c>
      <c r="FS16" s="7">
        <v>11225.965986204965</v>
      </c>
      <c r="FT16" s="7">
        <v>1069.2602673095155</v>
      </c>
      <c r="FU16" s="7">
        <v>291.13234140018858</v>
      </c>
      <c r="FV16" s="7">
        <v>0</v>
      </c>
      <c r="FW16" s="7">
        <v>45941.178294186015</v>
      </c>
      <c r="FX16" s="7">
        <v>3394142.3989231577</v>
      </c>
    </row>
    <row r="17" spans="1:180" x14ac:dyDescent="0.2">
      <c r="A17" s="7">
        <v>24</v>
      </c>
      <c r="B17" s="7" t="str">
        <f>HYPERLINK("#alloc_24","(103) Legislative Council")</f>
        <v>(103) Legislative Council</v>
      </c>
      <c r="C17" s="7">
        <v>81.560290394486643</v>
      </c>
      <c r="D17" s="7">
        <v>1419.5878598017377</v>
      </c>
      <c r="E17" s="7">
        <v>105.58290320628906</v>
      </c>
      <c r="F17" s="7">
        <v>53.174820266902493</v>
      </c>
      <c r="G17" s="7">
        <v>0</v>
      </c>
      <c r="H17" s="7">
        <v>0</v>
      </c>
      <c r="I17" s="7">
        <v>5050.2357840713657</v>
      </c>
      <c r="J17" s="7">
        <v>268.08985493155069</v>
      </c>
      <c r="K17" s="7">
        <v>89.396830138978345</v>
      </c>
      <c r="L17" s="7">
        <v>1666.3905907494591</v>
      </c>
      <c r="M17" s="7">
        <v>1039.0078655660868</v>
      </c>
      <c r="N17" s="7">
        <v>0</v>
      </c>
      <c r="O17" s="7">
        <v>0</v>
      </c>
      <c r="P17" s="7">
        <v>0</v>
      </c>
      <c r="Q17" s="7">
        <v>355.12382222680856</v>
      </c>
      <c r="R17" s="7">
        <v>1619.1098636465831</v>
      </c>
      <c r="S17" s="7">
        <v>10.524735671509372</v>
      </c>
      <c r="T17" s="7">
        <v>33.986466119290533</v>
      </c>
      <c r="U17" s="7">
        <v>1032.9514745540007</v>
      </c>
      <c r="V17" s="7">
        <v>3585.5280778940619</v>
      </c>
      <c r="W17" s="7">
        <v>27.589584912373766</v>
      </c>
      <c r="X17" s="7">
        <v>26.168205825470306</v>
      </c>
      <c r="Y17" s="7">
        <v>6660.9330353931946</v>
      </c>
      <c r="Z17" s="7">
        <v>11454.779789354176</v>
      </c>
      <c r="AA17" s="7">
        <v>13507.723710484355</v>
      </c>
      <c r="AB17" s="7">
        <v>640.44495728929587</v>
      </c>
      <c r="AC17" s="7">
        <v>529.35610089966383</v>
      </c>
      <c r="AD17" s="7">
        <v>482.9942623794546</v>
      </c>
      <c r="AE17" s="7">
        <v>173.8475983359838</v>
      </c>
      <c r="AF17" s="7">
        <v>30044.970669075679</v>
      </c>
      <c r="AG17" s="7">
        <v>43199.220703832078</v>
      </c>
      <c r="AH17" s="7">
        <v>18.400041230571102</v>
      </c>
      <c r="AI17" s="7">
        <v>22498.449396385764</v>
      </c>
      <c r="AJ17" s="7">
        <v>194.26829884496351</v>
      </c>
      <c r="AK17" s="7">
        <v>4560.3921596881819</v>
      </c>
      <c r="AL17" s="7">
        <v>23.510518914464136</v>
      </c>
      <c r="AM17" s="7">
        <v>0</v>
      </c>
      <c r="AN17" s="7">
        <v>1998.5572717500766</v>
      </c>
      <c r="AO17" s="7">
        <v>21.479458903957742</v>
      </c>
      <c r="AP17" s="7">
        <v>65.490392646811856</v>
      </c>
      <c r="AQ17" s="2">
        <v>0</v>
      </c>
      <c r="AR17" s="7">
        <v>23.136637373614754</v>
      </c>
      <c r="AS17" s="7">
        <v>260.59567337557877</v>
      </c>
      <c r="AT17" s="7">
        <v>16466.009168777469</v>
      </c>
      <c r="AU17" s="7">
        <v>23.799848003988252</v>
      </c>
      <c r="AV17" s="7">
        <v>0</v>
      </c>
      <c r="AW17" s="7">
        <v>2023.0612936249104</v>
      </c>
      <c r="AX17" s="7">
        <v>904.04404537955634</v>
      </c>
      <c r="AY17" s="7">
        <v>29006.332267140402</v>
      </c>
      <c r="AZ17" s="7">
        <v>94.498715334502478</v>
      </c>
      <c r="BA17" s="7">
        <v>23.294163702890639</v>
      </c>
      <c r="BB17" s="7">
        <v>51.023368527404315</v>
      </c>
      <c r="BC17" s="7">
        <v>215.73846804311103</v>
      </c>
      <c r="BD17" s="7">
        <v>114.91888293843147</v>
      </c>
      <c r="BE17" s="7">
        <v>524.10682870088556</v>
      </c>
      <c r="BF17" s="7">
        <v>812.65591600259427</v>
      </c>
      <c r="BG17" s="7">
        <v>2774.7297352682872</v>
      </c>
      <c r="BH17" s="7">
        <v>1529.7457405550927</v>
      </c>
      <c r="BI17" s="7">
        <v>61.099986360345817</v>
      </c>
      <c r="BJ17" s="7">
        <v>106.37991377970313</v>
      </c>
      <c r="BK17" s="7">
        <v>1181.3945615849336</v>
      </c>
      <c r="BL17" s="7">
        <v>45.979898607189547</v>
      </c>
      <c r="BM17" s="7">
        <v>70.325358015768458</v>
      </c>
      <c r="BN17" s="7">
        <v>10.794362009789054</v>
      </c>
      <c r="BO17" s="7">
        <v>178.02648895579716</v>
      </c>
      <c r="BP17" s="7">
        <v>74.148056514546624</v>
      </c>
      <c r="BQ17" s="7">
        <v>1031.5705280229565</v>
      </c>
      <c r="BR17" s="7">
        <v>45.751733694861443</v>
      </c>
      <c r="BS17" s="7">
        <v>146.56610218392521</v>
      </c>
      <c r="BT17" s="7">
        <v>1427.6866528201597</v>
      </c>
      <c r="BU17" s="7">
        <v>1001.9833132028261</v>
      </c>
      <c r="BV17" s="7">
        <v>13.775487365150752</v>
      </c>
      <c r="BW17" s="7">
        <v>352.74039045927833</v>
      </c>
      <c r="BX17" s="7">
        <v>99.257999506364456</v>
      </c>
      <c r="BY17" s="7">
        <v>4193.9051263589126</v>
      </c>
      <c r="BZ17" s="7">
        <v>260.37222386551758</v>
      </c>
      <c r="CA17" s="7">
        <v>20.123392781184897</v>
      </c>
      <c r="CB17" s="7">
        <v>7.1624659254025351</v>
      </c>
      <c r="CC17" s="7">
        <v>19.099459529413213</v>
      </c>
      <c r="CD17" s="7">
        <v>11.042590595418673</v>
      </c>
      <c r="CE17" s="7">
        <v>202.61478774582238</v>
      </c>
      <c r="CF17" s="7">
        <v>21.359961405789701</v>
      </c>
      <c r="CG17" s="7">
        <v>893232.22485827084</v>
      </c>
      <c r="CH17" s="7">
        <v>38307.382100871677</v>
      </c>
      <c r="CI17" s="7">
        <v>34.214887794961264</v>
      </c>
      <c r="CJ17" s="7">
        <v>6.5536978035569264</v>
      </c>
      <c r="CK17" s="7">
        <v>45350.643865287617</v>
      </c>
      <c r="CL17" s="7">
        <v>0</v>
      </c>
      <c r="CM17" s="7">
        <v>0</v>
      </c>
      <c r="CN17" s="7">
        <v>2309.436493884486</v>
      </c>
      <c r="CO17" s="7">
        <v>12900.133073434432</v>
      </c>
      <c r="CP17" s="7">
        <v>329.56438835848536</v>
      </c>
      <c r="CQ17" s="7">
        <v>1302.1176444777968</v>
      </c>
      <c r="CR17" s="7">
        <v>1427.4308840317785</v>
      </c>
      <c r="CS17" s="7">
        <v>135.92674146201833</v>
      </c>
      <c r="CT17" s="7">
        <v>1501.9842905341352</v>
      </c>
      <c r="CU17" s="7">
        <v>0</v>
      </c>
      <c r="CV17" s="7">
        <v>27.395748370778595</v>
      </c>
      <c r="CW17" s="7">
        <v>3410.9455384948724</v>
      </c>
      <c r="CX17" s="7">
        <v>8906.1238534544427</v>
      </c>
      <c r="CY17" s="7">
        <v>707.31879647815674</v>
      </c>
      <c r="CZ17" s="7">
        <v>224545.71914138721</v>
      </c>
      <c r="DA17" s="7">
        <v>2814.4330139973008</v>
      </c>
      <c r="DB17" s="7">
        <v>7227.4944984952363</v>
      </c>
      <c r="DC17" s="7">
        <v>0</v>
      </c>
      <c r="DD17" s="7">
        <v>0</v>
      </c>
      <c r="DE17" s="7">
        <v>81262.510467398868</v>
      </c>
      <c r="DF17" s="7">
        <v>538293.8108271613</v>
      </c>
      <c r="DG17" s="7">
        <v>0</v>
      </c>
      <c r="DH17" s="7">
        <v>3314.8948181452056</v>
      </c>
      <c r="DI17" s="7">
        <v>1782.7694811240838</v>
      </c>
      <c r="DJ17" s="7">
        <v>11361.20524361065</v>
      </c>
      <c r="DK17" s="7">
        <v>431.60311306474171</v>
      </c>
      <c r="DL17" s="7">
        <v>1121.5065002203248</v>
      </c>
      <c r="DM17" s="7">
        <v>3864.229540296566</v>
      </c>
      <c r="DN17" s="7">
        <v>1740.0867284397921</v>
      </c>
      <c r="DO17" s="7">
        <v>173.29468169132292</v>
      </c>
      <c r="DP17" s="7">
        <v>1525.6253869309467</v>
      </c>
      <c r="DQ17" s="7">
        <v>436.84013975139999</v>
      </c>
      <c r="DR17" s="7">
        <v>2046.3788017987504</v>
      </c>
      <c r="DS17" s="7">
        <v>6709.8691506873583</v>
      </c>
      <c r="DT17" s="7">
        <v>13762.039265379357</v>
      </c>
      <c r="DU17" s="7">
        <v>7338.6677234435792</v>
      </c>
      <c r="DV17" s="7">
        <v>2599.0216848589203</v>
      </c>
      <c r="DW17" s="7">
        <v>232.48967460337033</v>
      </c>
      <c r="DX17" s="7">
        <v>3554.5371435318625</v>
      </c>
      <c r="DY17" s="7">
        <v>5565.9235167693796</v>
      </c>
      <c r="DZ17" s="7">
        <v>1662.9703231703324</v>
      </c>
      <c r="EA17" s="7">
        <v>1419.4436976814725</v>
      </c>
      <c r="EB17" s="7">
        <v>4937.5903683469651</v>
      </c>
      <c r="EC17" s="7">
        <v>1422.1998024661632</v>
      </c>
      <c r="ED17" s="7">
        <v>615.76255271562138</v>
      </c>
      <c r="EE17" s="7">
        <v>0</v>
      </c>
      <c r="EF17" s="7">
        <v>831.37343077439652</v>
      </c>
      <c r="EG17" s="7">
        <v>3475.8920109031978</v>
      </c>
      <c r="EH17" s="7">
        <v>3094.3156971828694</v>
      </c>
      <c r="EI17" s="7">
        <v>638.06399908937601</v>
      </c>
      <c r="EJ17" s="7">
        <v>3052.6556470222831</v>
      </c>
      <c r="EK17" s="7">
        <v>4201.1761208201888</v>
      </c>
      <c r="EL17" s="7">
        <v>3429.1191324226143</v>
      </c>
      <c r="EM17" s="7">
        <v>3281.8803102810298</v>
      </c>
      <c r="EN17" s="7">
        <v>0</v>
      </c>
      <c r="EO17" s="7">
        <v>592.90916346007134</v>
      </c>
      <c r="EP17" s="7">
        <v>877.5643331364173</v>
      </c>
      <c r="EQ17" s="7">
        <v>1556.6756538110888</v>
      </c>
      <c r="ER17" s="7">
        <v>4243.2695644913056</v>
      </c>
      <c r="ES17" s="7">
        <v>1947.2680772644644</v>
      </c>
      <c r="ET17" s="7">
        <v>3487.4964731685673</v>
      </c>
      <c r="EU17" s="7">
        <v>1339.4896244907302</v>
      </c>
      <c r="EV17" s="7">
        <v>401.11497340674515</v>
      </c>
      <c r="EW17" s="7">
        <v>1055.0044854377027</v>
      </c>
      <c r="EX17" s="7">
        <v>253.81271376346433</v>
      </c>
      <c r="EY17" s="7">
        <v>1187.4253061377381</v>
      </c>
      <c r="EZ17" s="7">
        <v>1512.4910035183157</v>
      </c>
      <c r="FA17" s="7">
        <v>799.64763548660653</v>
      </c>
      <c r="FB17" s="7">
        <v>1860.3118315466998</v>
      </c>
      <c r="FC17" s="7">
        <v>409.49749658007312</v>
      </c>
      <c r="FD17" s="7">
        <v>496.81216394019299</v>
      </c>
      <c r="FE17" s="7">
        <v>300.33645650868431</v>
      </c>
      <c r="FF17" s="7">
        <v>206.58533106173911</v>
      </c>
      <c r="FG17" s="7">
        <v>351.23755118334952</v>
      </c>
      <c r="FH17" s="7">
        <v>599.99678711011813</v>
      </c>
      <c r="FI17" s="7">
        <v>726.50698651523612</v>
      </c>
      <c r="FJ17" s="7">
        <v>505.37530983029615</v>
      </c>
      <c r="FK17" s="7">
        <v>1484.8742200606998</v>
      </c>
      <c r="FL17" s="7">
        <v>11103.378970395202</v>
      </c>
      <c r="FM17" s="7">
        <v>308.53725986714977</v>
      </c>
      <c r="FN17" s="7">
        <v>1087.7987918884728</v>
      </c>
      <c r="FO17" s="7">
        <v>1252.9396785025426</v>
      </c>
      <c r="FP17" s="7">
        <v>263.81575093338608</v>
      </c>
      <c r="FQ17" s="7">
        <v>275.19511047188922</v>
      </c>
      <c r="FR17" s="7">
        <v>305.12367923711997</v>
      </c>
      <c r="FS17" s="7">
        <v>7479.5204797266224</v>
      </c>
      <c r="FT17" s="7">
        <v>712.41566893461868</v>
      </c>
      <c r="FU17" s="7">
        <v>193.97264453583173</v>
      </c>
      <c r="FV17" s="7">
        <v>0</v>
      </c>
      <c r="FW17" s="7">
        <v>30609.212992128407</v>
      </c>
      <c r="FX17" s="7">
        <v>2261414.0836566309</v>
      </c>
    </row>
    <row r="18" spans="1:180" x14ac:dyDescent="0.2">
      <c r="A18" s="7">
        <v>25</v>
      </c>
      <c r="B18" s="7" t="str">
        <f>HYPERLINK("#alloc_25","(104) Legislative Budget")</f>
        <v>(104) Legislative Budget</v>
      </c>
      <c r="C18" s="7">
        <v>747.28031283074893</v>
      </c>
      <c r="D18" s="7">
        <v>13006.697926557243</v>
      </c>
      <c r="E18" s="7">
        <v>967.38283490599133</v>
      </c>
      <c r="F18" s="7">
        <v>487.20395834264798</v>
      </c>
      <c r="G18" s="7">
        <v>0</v>
      </c>
      <c r="H18" s="7">
        <v>0</v>
      </c>
      <c r="I18" s="7">
        <v>46271.804064653094</v>
      </c>
      <c r="J18" s="7">
        <v>2456.3212035049582</v>
      </c>
      <c r="K18" s="7">
        <v>819.08108552846625</v>
      </c>
      <c r="L18" s="7">
        <v>15267.97999284282</v>
      </c>
      <c r="M18" s="7">
        <v>9519.7076795391076</v>
      </c>
      <c r="N18" s="7">
        <v>0</v>
      </c>
      <c r="O18" s="7">
        <v>0</v>
      </c>
      <c r="P18" s="7">
        <v>0</v>
      </c>
      <c r="Q18" s="7">
        <v>3253.7530173536497</v>
      </c>
      <c r="R18" s="7">
        <v>14834.779517839475</v>
      </c>
      <c r="S18" s="7">
        <v>96.43084553801593</v>
      </c>
      <c r="T18" s="7">
        <v>311.3943919374754</v>
      </c>
      <c r="U18" s="7">
        <v>9464.217173702913</v>
      </c>
      <c r="V18" s="7">
        <v>32851.704312877635</v>
      </c>
      <c r="W18" s="7">
        <v>252.78421085149628</v>
      </c>
      <c r="X18" s="7">
        <v>239.76110115467131</v>
      </c>
      <c r="Y18" s="7">
        <v>61029.504656714351</v>
      </c>
      <c r="Z18" s="7">
        <v>104952.19405170938</v>
      </c>
      <c r="AA18" s="7">
        <v>123761.89382332581</v>
      </c>
      <c r="AB18" s="7">
        <v>5867.9524768633337</v>
      </c>
      <c r="AC18" s="7">
        <v>4850.1224157719125</v>
      </c>
      <c r="AD18" s="7">
        <v>4425.3410788588135</v>
      </c>
      <c r="AE18" s="7">
        <v>1592.8448395785788</v>
      </c>
      <c r="AF18" s="7">
        <v>275281.20574341749</v>
      </c>
      <c r="AG18" s="7">
        <v>395804.46569604689</v>
      </c>
      <c r="AH18" s="7">
        <v>168.58680247917965</v>
      </c>
      <c r="AI18" s="7">
        <v>206137.67094034821</v>
      </c>
      <c r="AJ18" s="7">
        <v>1779.9455400636393</v>
      </c>
      <c r="AK18" s="7">
        <v>41783.707037328648</v>
      </c>
      <c r="AL18" s="7">
        <v>215.41056124539787</v>
      </c>
      <c r="AM18" s="7">
        <v>0</v>
      </c>
      <c r="AN18" s="7">
        <v>18311.392664493538</v>
      </c>
      <c r="AO18" s="7">
        <v>196.80136855262833</v>
      </c>
      <c r="AP18" s="7">
        <v>600.04299724546354</v>
      </c>
      <c r="AQ18" s="2">
        <v>0</v>
      </c>
      <c r="AR18" s="7">
        <v>211.98494427596077</v>
      </c>
      <c r="AS18" s="7">
        <v>2387.6572211862331</v>
      </c>
      <c r="AT18" s="7">
        <v>150866.60951307489</v>
      </c>
      <c r="AU18" s="7">
        <v>218.06148280888007</v>
      </c>
      <c r="AV18" s="7">
        <v>0</v>
      </c>
      <c r="AW18" s="7">
        <v>18535.906003566633</v>
      </c>
      <c r="AX18" s="7">
        <v>8283.1279017819525</v>
      </c>
      <c r="AY18" s="7">
        <v>265764.88320260547</v>
      </c>
      <c r="AZ18" s="7">
        <v>865.82611728960353</v>
      </c>
      <c r="BA18" s="7">
        <v>213.42824865914776</v>
      </c>
      <c r="BB18" s="7">
        <v>467.49169982620288</v>
      </c>
      <c r="BC18" s="7">
        <v>1976.6617934918559</v>
      </c>
      <c r="BD18" s="7">
        <v>1052.9219351356851</v>
      </c>
      <c r="BE18" s="7">
        <v>4802.0269792320996</v>
      </c>
      <c r="BF18" s="7">
        <v>7445.8019239130736</v>
      </c>
      <c r="BG18" s="7">
        <v>25422.922044086212</v>
      </c>
      <c r="BH18" s="7">
        <v>14015.998104278338</v>
      </c>
      <c r="BI18" s="7">
        <v>559.81675274172619</v>
      </c>
      <c r="BJ18" s="7">
        <v>974.68528941846989</v>
      </c>
      <c r="BK18" s="7">
        <v>10824.298114777348</v>
      </c>
      <c r="BL18" s="7">
        <v>421.28188667446688</v>
      </c>
      <c r="BM18" s="7">
        <v>644.3424279606337</v>
      </c>
      <c r="BN18" s="7">
        <v>98.901244471645398</v>
      </c>
      <c r="BO18" s="7">
        <v>1631.1331128860352</v>
      </c>
      <c r="BP18" s="7">
        <v>679.36716017048468</v>
      </c>
      <c r="BQ18" s="7">
        <v>9451.5645194427343</v>
      </c>
      <c r="BR18" s="7">
        <v>419.19136999978514</v>
      </c>
      <c r="BS18" s="7">
        <v>1342.8834321290124</v>
      </c>
      <c r="BT18" s="7">
        <v>13080.901543919144</v>
      </c>
      <c r="BU18" s="7">
        <v>9180.4774127191395</v>
      </c>
      <c r="BV18" s="7">
        <v>126.21522628028497</v>
      </c>
      <c r="BW18" s="7">
        <v>3231.9152869061968</v>
      </c>
      <c r="BX18" s="7">
        <v>909.43213374194136</v>
      </c>
      <c r="BY18" s="7">
        <v>38425.840806224318</v>
      </c>
      <c r="BZ18" s="7">
        <v>2385.6099084685766</v>
      </c>
      <c r="CA18" s="7">
        <v>184.37667619874512</v>
      </c>
      <c r="CB18" s="7">
        <v>65.624702309007461</v>
      </c>
      <c r="CC18" s="7">
        <v>174.99508673896219</v>
      </c>
      <c r="CD18" s="7">
        <v>101.1755906543973</v>
      </c>
      <c r="CE18" s="7">
        <v>1856.4186228187955</v>
      </c>
      <c r="CF18" s="7">
        <v>195.70649594511806</v>
      </c>
      <c r="CG18" s="7">
        <v>8184066.6970910672</v>
      </c>
      <c r="CH18" s="7">
        <v>350983.94502530515</v>
      </c>
      <c r="CI18" s="7">
        <v>313.48726115639226</v>
      </c>
      <c r="CJ18" s="7">
        <v>60.04698268179871</v>
      </c>
      <c r="CK18" s="7">
        <v>415516.46237172931</v>
      </c>
      <c r="CL18" s="7">
        <v>0</v>
      </c>
      <c r="CM18" s="7">
        <v>0</v>
      </c>
      <c r="CN18" s="7">
        <v>21159.763130630152</v>
      </c>
      <c r="CO18" s="7">
        <v>118194.96267176147</v>
      </c>
      <c r="CP18" s="7">
        <v>3019.5696709663916</v>
      </c>
      <c r="CQ18" s="7">
        <v>11930.399904186495</v>
      </c>
      <c r="CR18" s="7">
        <v>13078.55811209381</v>
      </c>
      <c r="CS18" s="7">
        <v>1245.4023568394227</v>
      </c>
      <c r="CT18" s="7">
        <v>13761.639212764403</v>
      </c>
      <c r="CU18" s="7">
        <v>0</v>
      </c>
      <c r="CV18" s="7">
        <v>251.00822120333956</v>
      </c>
      <c r="CW18" s="7">
        <v>31252.125718613192</v>
      </c>
      <c r="CX18" s="7">
        <v>81600.629266135205</v>
      </c>
      <c r="CY18" s="7">
        <v>6480.6710342340339</v>
      </c>
      <c r="CZ18" s="7">
        <v>2057356.5203505487</v>
      </c>
      <c r="DA18" s="7">
        <v>25786.695620731414</v>
      </c>
      <c r="DB18" s="7">
        <v>66220.513974324145</v>
      </c>
      <c r="DC18" s="7">
        <v>0</v>
      </c>
      <c r="DD18" s="7">
        <v>0</v>
      </c>
      <c r="DE18" s="7">
        <v>744551.96211016458</v>
      </c>
      <c r="DF18" s="7">
        <v>4932012.4463040046</v>
      </c>
      <c r="DG18" s="7">
        <v>0</v>
      </c>
      <c r="DH18" s="7">
        <v>30372.079656940878</v>
      </c>
      <c r="DI18" s="7">
        <v>16334.278962419858</v>
      </c>
      <c r="DJ18" s="7">
        <v>104094.83545872252</v>
      </c>
      <c r="DK18" s="7">
        <v>3954.4796590320593</v>
      </c>
      <c r="DL18" s="7">
        <v>10275.585389320975</v>
      </c>
      <c r="DM18" s="7">
        <v>35405.252307903029</v>
      </c>
      <c r="DN18" s="7">
        <v>15943.206534598399</v>
      </c>
      <c r="DO18" s="7">
        <v>1587.7788482586234</v>
      </c>
      <c r="DP18" s="7">
        <v>13978.246164819413</v>
      </c>
      <c r="DQ18" s="7">
        <v>4002.4628984464885</v>
      </c>
      <c r="DR18" s="7">
        <v>18749.548141404808</v>
      </c>
      <c r="DS18" s="7">
        <v>61477.872304363336</v>
      </c>
      <c r="DT18" s="7">
        <v>126092.01067921807</v>
      </c>
      <c r="DU18" s="7">
        <v>67239.117045941166</v>
      </c>
      <c r="DV18" s="7">
        <v>23813.031173888074</v>
      </c>
      <c r="DW18" s="7">
        <v>2130.1414686879275</v>
      </c>
      <c r="DX18" s="7">
        <v>32567.755898605345</v>
      </c>
      <c r="DY18" s="7">
        <v>50996.692712666067</v>
      </c>
      <c r="DZ18" s="7">
        <v>15236.642455738278</v>
      </c>
      <c r="EA18" s="7">
        <v>13005.377069142329</v>
      </c>
      <c r="EB18" s="7">
        <v>45239.712331110539</v>
      </c>
      <c r="EC18" s="7">
        <v>13030.629343695746</v>
      </c>
      <c r="ED18" s="7">
        <v>5641.8047409735</v>
      </c>
      <c r="EE18" s="7">
        <v>0</v>
      </c>
      <c r="EF18" s="7">
        <v>7617.2975160257765</v>
      </c>
      <c r="EG18" s="7">
        <v>31847.185152362188</v>
      </c>
      <c r="EH18" s="7">
        <v>28351.066321659659</v>
      </c>
      <c r="EI18" s="7">
        <v>5846.1374099984751</v>
      </c>
      <c r="EJ18" s="7">
        <v>27969.36420699122</v>
      </c>
      <c r="EK18" s="7">
        <v>38492.459880155191</v>
      </c>
      <c r="EL18" s="7">
        <v>31418.637741680974</v>
      </c>
      <c r="EM18" s="7">
        <v>30069.590643655534</v>
      </c>
      <c r="EN18" s="7">
        <v>0</v>
      </c>
      <c r="EO18" s="7">
        <v>5432.4150025416129</v>
      </c>
      <c r="EP18" s="7">
        <v>8040.5126836039299</v>
      </c>
      <c r="EQ18" s="7">
        <v>14262.738201758499</v>
      </c>
      <c r="ER18" s="7">
        <v>38878.132878651544</v>
      </c>
      <c r="ES18" s="7">
        <v>17841.465385977666</v>
      </c>
      <c r="ET18" s="7">
        <v>31953.508783015714</v>
      </c>
      <c r="EU18" s="7">
        <v>12272.813409338229</v>
      </c>
      <c r="EV18" s="7">
        <v>3675.1380035394336</v>
      </c>
      <c r="EW18" s="7">
        <v>9666.2736008235624</v>
      </c>
      <c r="EX18" s="7">
        <v>2325.5096717311876</v>
      </c>
      <c r="EY18" s="7">
        <v>10879.553639913718</v>
      </c>
      <c r="EZ18" s="7">
        <v>13857.904928931741</v>
      </c>
      <c r="FA18" s="7">
        <v>7326.6160813129509</v>
      </c>
      <c r="FB18" s="7">
        <v>17044.745680980745</v>
      </c>
      <c r="FC18" s="7">
        <v>3751.9412433143007</v>
      </c>
      <c r="FD18" s="7">
        <v>4551.944916964706</v>
      </c>
      <c r="FE18" s="7">
        <v>2751.774424646479</v>
      </c>
      <c r="FF18" s="7">
        <v>1892.7979544380817</v>
      </c>
      <c r="FG18" s="7">
        <v>3218.1458140558857</v>
      </c>
      <c r="FH18" s="7">
        <v>5497.3539770452107</v>
      </c>
      <c r="FI18" s="7">
        <v>6656.4790970083386</v>
      </c>
      <c r="FJ18" s="7">
        <v>4630.4030772853821</v>
      </c>
      <c r="FK18" s="7">
        <v>13604.871516694389</v>
      </c>
      <c r="FL18" s="7">
        <v>101732.55232838377</v>
      </c>
      <c r="FM18" s="7">
        <v>2826.9126919274872</v>
      </c>
      <c r="FN18" s="7">
        <v>9966.7450614457211</v>
      </c>
      <c r="FO18" s="7">
        <v>11479.816346665808</v>
      </c>
      <c r="FP18" s="7">
        <v>2417.1605561191873</v>
      </c>
      <c r="FQ18" s="7">
        <v>2521.4217267773161</v>
      </c>
      <c r="FR18" s="7">
        <v>2795.6364226947071</v>
      </c>
      <c r="FS18" s="7">
        <v>68529.653056408599</v>
      </c>
      <c r="FT18" s="7">
        <v>6527.3701377475336</v>
      </c>
      <c r="FU18" s="7">
        <v>1777.2366649045498</v>
      </c>
      <c r="FV18" s="7">
        <v>0</v>
      </c>
      <c r="FW18" s="7">
        <v>280450.96639095549</v>
      </c>
      <c r="FX18" s="7">
        <v>20719767.128109984</v>
      </c>
    </row>
    <row r="19" spans="1:180" x14ac:dyDescent="0.2">
      <c r="A19" s="7">
        <v>26</v>
      </c>
      <c r="B19" s="7" t="str">
        <f>HYPERLINK("#alloc_26","(105) Reference Library")</f>
        <v>(105) Reference Library</v>
      </c>
      <c r="C19" s="7">
        <v>89.996972192896664</v>
      </c>
      <c r="D19" s="7">
        <v>1566.4315137429548</v>
      </c>
      <c r="E19" s="7">
        <v>116.50450921572526</v>
      </c>
      <c r="F19" s="7">
        <v>58.675279327428676</v>
      </c>
      <c r="G19" s="7">
        <v>0</v>
      </c>
      <c r="H19" s="7">
        <v>0</v>
      </c>
      <c r="I19" s="7">
        <v>5572.6374590908317</v>
      </c>
      <c r="J19" s="7">
        <v>295.82135010523996</v>
      </c>
      <c r="K19" s="7">
        <v>98.644131810185428</v>
      </c>
      <c r="L19" s="7">
        <v>1838.763777480634</v>
      </c>
      <c r="M19" s="7">
        <v>1146.4839265931921</v>
      </c>
      <c r="N19" s="7">
        <v>0</v>
      </c>
      <c r="O19" s="7">
        <v>0</v>
      </c>
      <c r="P19" s="7">
        <v>0</v>
      </c>
      <c r="Q19" s="7">
        <v>391.85820206620701</v>
      </c>
      <c r="R19" s="7">
        <v>1786.5922824828046</v>
      </c>
      <c r="S19" s="7">
        <v>11.613425344430182</v>
      </c>
      <c r="T19" s="7">
        <v>37.502061744490518</v>
      </c>
      <c r="U19" s="7">
        <v>1139.8010561562708</v>
      </c>
      <c r="V19" s="7">
        <v>3956.4188548413422</v>
      </c>
      <c r="W19" s="7">
        <v>30.443480450632496</v>
      </c>
      <c r="X19" s="7">
        <v>28.875072423381742</v>
      </c>
      <c r="Y19" s="7">
        <v>7349.9469198254719</v>
      </c>
      <c r="Z19" s="7">
        <v>12639.674199197672</v>
      </c>
      <c r="AA19" s="7">
        <v>14904.976788115604</v>
      </c>
      <c r="AB19" s="7">
        <v>706.69325395317503</v>
      </c>
      <c r="AC19" s="7">
        <v>584.11324999435851</v>
      </c>
      <c r="AD19" s="7">
        <v>532.95569437588449</v>
      </c>
      <c r="AE19" s="7">
        <v>191.83057585463229</v>
      </c>
      <c r="AF19" s="7">
        <v>33152.853879784416</v>
      </c>
      <c r="AG19" s="7">
        <v>47667.793305213534</v>
      </c>
      <c r="AH19" s="7">
        <v>20.303360752719922</v>
      </c>
      <c r="AI19" s="7">
        <v>24825.712548550408</v>
      </c>
      <c r="AJ19" s="7">
        <v>214.3636149963167</v>
      </c>
      <c r="AK19" s="7">
        <v>5032.1238975370925</v>
      </c>
      <c r="AL19" s="7">
        <v>25.942471596798416</v>
      </c>
      <c r="AM19" s="7">
        <v>0</v>
      </c>
      <c r="AN19" s="7">
        <v>2205.2901276055486</v>
      </c>
      <c r="AO19" s="7">
        <v>23.701316613122625</v>
      </c>
      <c r="AP19" s="7">
        <v>72.264787403643595</v>
      </c>
      <c r="AQ19" s="2">
        <v>0</v>
      </c>
      <c r="AR19" s="7">
        <v>25.529915358063711</v>
      </c>
      <c r="AS19" s="7">
        <v>287.55196256579933</v>
      </c>
      <c r="AT19" s="7">
        <v>18169.270390320005</v>
      </c>
      <c r="AU19" s="7">
        <v>26.261729190151193</v>
      </c>
      <c r="AV19" s="7">
        <v>0</v>
      </c>
      <c r="AW19" s="7">
        <v>2232.3288711487257</v>
      </c>
      <c r="AX19" s="7">
        <v>997.5593075950801</v>
      </c>
      <c r="AY19" s="7">
        <v>32006.777634526676</v>
      </c>
      <c r="AZ19" s="7">
        <v>104.27376134990534</v>
      </c>
      <c r="BA19" s="7">
        <v>25.703736375705027</v>
      </c>
      <c r="BB19" s="7">
        <v>56.301279168313684</v>
      </c>
      <c r="BC19" s="7">
        <v>238.05468096673761</v>
      </c>
      <c r="BD19" s="7">
        <v>126.80621246228291</v>
      </c>
      <c r="BE19" s="7">
        <v>578.32098758551433</v>
      </c>
      <c r="BF19" s="7">
        <v>896.71789446966432</v>
      </c>
      <c r="BG19" s="7">
        <v>3061.7506830827092</v>
      </c>
      <c r="BH19" s="7">
        <v>1687.9842409713301</v>
      </c>
      <c r="BI19" s="7">
        <v>67.42023289595987</v>
      </c>
      <c r="BJ19" s="7">
        <v>117.38396339699483</v>
      </c>
      <c r="BK19" s="7">
        <v>1303.5992514684062</v>
      </c>
      <c r="BL19" s="7">
        <v>50.736107441117845</v>
      </c>
      <c r="BM19" s="7">
        <v>77.5998866505808</v>
      </c>
      <c r="BN19" s="7">
        <v>11.910942113329147</v>
      </c>
      <c r="BO19" s="7">
        <v>196.44173529373504</v>
      </c>
      <c r="BP19" s="7">
        <v>81.818009082862147</v>
      </c>
      <c r="BQ19" s="7">
        <v>1138.2772630707734</v>
      </c>
      <c r="BR19" s="7">
        <v>50.484340911463903</v>
      </c>
      <c r="BS19" s="7">
        <v>161.72705318812385</v>
      </c>
      <c r="BT19" s="7">
        <v>1575.3680543873004</v>
      </c>
      <c r="BU19" s="7">
        <v>1105.6295157840309</v>
      </c>
      <c r="BV19" s="7">
        <v>15.200438195458867</v>
      </c>
      <c r="BW19" s="7">
        <v>389.22822562217283</v>
      </c>
      <c r="BX19" s="7">
        <v>109.52535085751344</v>
      </c>
      <c r="BY19" s="7">
        <v>4627.7270619193896</v>
      </c>
      <c r="BZ19" s="7">
        <v>287.30539920455789</v>
      </c>
      <c r="CA19" s="7">
        <v>22.204977591367907</v>
      </c>
      <c r="CB19" s="7">
        <v>7.9033588968755799</v>
      </c>
      <c r="CC19" s="7">
        <v>21.075127612396912</v>
      </c>
      <c r="CD19" s="7">
        <v>12.1848477236493</v>
      </c>
      <c r="CE19" s="7">
        <v>223.57347344441376</v>
      </c>
      <c r="CF19" s="7">
        <v>23.569458168679457</v>
      </c>
      <c r="CG19" s="7">
        <v>985629.10104355332</v>
      </c>
      <c r="CH19" s="7">
        <v>42269.937797424333</v>
      </c>
      <c r="CI19" s="7">
        <v>37.754111597355966</v>
      </c>
      <c r="CJ19" s="7">
        <v>7.2316191633769771</v>
      </c>
      <c r="CK19" s="7">
        <v>50041.761930143257</v>
      </c>
      <c r="CL19" s="7">
        <v>0</v>
      </c>
      <c r="CM19" s="7">
        <v>0</v>
      </c>
      <c r="CN19" s="7">
        <v>2548.3270218399407</v>
      </c>
      <c r="CO19" s="7">
        <v>14234.536339672293</v>
      </c>
      <c r="CP19" s="7">
        <v>363.654873608353</v>
      </c>
      <c r="CQ19" s="7">
        <v>1436.8100564030121</v>
      </c>
      <c r="CR19" s="7">
        <v>1575.0858286077641</v>
      </c>
      <c r="CS19" s="7">
        <v>149.98714585811788</v>
      </c>
      <c r="CT19" s="7">
        <v>1657.35111750541</v>
      </c>
      <c r="CU19" s="7">
        <v>0</v>
      </c>
      <c r="CV19" s="7">
        <v>30.229593254307765</v>
      </c>
      <c r="CW19" s="7">
        <v>3763.7773148507458</v>
      </c>
      <c r="CX19" s="7">
        <v>9827.3826258962799</v>
      </c>
      <c r="CY19" s="7">
        <v>780.48459305707559</v>
      </c>
      <c r="CZ19" s="7">
        <v>247772.9633361809</v>
      </c>
      <c r="DA19" s="7">
        <v>3105.560910516419</v>
      </c>
      <c r="DB19" s="7">
        <v>7975.1140936271013</v>
      </c>
      <c r="DC19" s="7">
        <v>0</v>
      </c>
      <c r="DD19" s="7">
        <v>0</v>
      </c>
      <c r="DE19" s="7">
        <v>89668.389598498092</v>
      </c>
      <c r="DF19" s="7">
        <v>593975.48599085433</v>
      </c>
      <c r="DG19" s="7">
        <v>0</v>
      </c>
      <c r="DH19" s="7">
        <v>3657.7910074625979</v>
      </c>
      <c r="DI19" s="7">
        <v>1967.1810220763361</v>
      </c>
      <c r="DJ19" s="7">
        <v>12536.420204508458</v>
      </c>
      <c r="DK19" s="7">
        <v>476.24859079070819</v>
      </c>
      <c r="DL19" s="7">
        <v>1237.5163063581281</v>
      </c>
      <c r="DM19" s="7">
        <v>4263.9494882003091</v>
      </c>
      <c r="DN19" s="7">
        <v>1920.0831207831329</v>
      </c>
      <c r="DO19" s="7">
        <v>191.22046493357183</v>
      </c>
      <c r="DP19" s="7">
        <v>1683.4376736559909</v>
      </c>
      <c r="DQ19" s="7">
        <v>482.02734099884265</v>
      </c>
      <c r="DR19" s="7">
        <v>2258.058366771887</v>
      </c>
      <c r="DS19" s="7">
        <v>7403.945038101605</v>
      </c>
      <c r="DT19" s="7">
        <v>15185.5990101725</v>
      </c>
      <c r="DU19" s="7">
        <v>8097.7871933166407</v>
      </c>
      <c r="DV19" s="7">
        <v>2867.8672080450965</v>
      </c>
      <c r="DW19" s="7">
        <v>256.53864986519841</v>
      </c>
      <c r="DX19" s="7">
        <v>3922.222185793983</v>
      </c>
      <c r="DY19" s="7">
        <v>6141.6684705716143</v>
      </c>
      <c r="DZ19" s="7">
        <v>1834.9897138435124</v>
      </c>
      <c r="EA19" s="7">
        <v>1566.2724393420908</v>
      </c>
      <c r="EB19" s="7">
        <v>5448.339883670581</v>
      </c>
      <c r="EC19" s="7">
        <v>1569.3136384902157</v>
      </c>
      <c r="ED19" s="7">
        <v>679.45767561809646</v>
      </c>
      <c r="EE19" s="7">
        <v>0</v>
      </c>
      <c r="EF19" s="7">
        <v>917.37156855898422</v>
      </c>
      <c r="EG19" s="7">
        <v>3835.4419183371733</v>
      </c>
      <c r="EH19" s="7">
        <v>3414.394951372502</v>
      </c>
      <c r="EI19" s="7">
        <v>704.06600694517374</v>
      </c>
      <c r="EJ19" s="7">
        <v>3368.4255420224049</v>
      </c>
      <c r="EK19" s="7">
        <v>4635.7501756574738</v>
      </c>
      <c r="EL19" s="7">
        <v>3783.8308043546349</v>
      </c>
      <c r="EM19" s="7">
        <v>3621.3614443523707</v>
      </c>
      <c r="EN19" s="7">
        <v>0</v>
      </c>
      <c r="EO19" s="7">
        <v>654.24030785987406</v>
      </c>
      <c r="EP19" s="7">
        <v>968.34050620416701</v>
      </c>
      <c r="EQ19" s="7">
        <v>1717.6998126390449</v>
      </c>
      <c r="ER19" s="7">
        <v>4682.1978091964156</v>
      </c>
      <c r="ES19" s="7">
        <v>2148.6955251637005</v>
      </c>
      <c r="ET19" s="7">
        <v>3848.2467583243615</v>
      </c>
      <c r="EU19" s="7">
        <v>1478.0478331415413</v>
      </c>
      <c r="EV19" s="7">
        <v>442.60672605797373</v>
      </c>
      <c r="EW19" s="7">
        <v>1164.1352535661945</v>
      </c>
      <c r="EX19" s="7">
        <v>280.06736651244506</v>
      </c>
      <c r="EY19" s="7">
        <v>1310.2538225494563</v>
      </c>
      <c r="EZ19" s="7">
        <v>1668.9446558768718</v>
      </c>
      <c r="FA19" s="7">
        <v>882.36402380279515</v>
      </c>
      <c r="FB19" s="7">
        <v>2052.744434381545</v>
      </c>
      <c r="FC19" s="7">
        <v>451.85634620139712</v>
      </c>
      <c r="FD19" s="7">
        <v>548.20293413571289</v>
      </c>
      <c r="FE19" s="7">
        <v>331.40357389841182</v>
      </c>
      <c r="FF19" s="7">
        <v>227.95473391645112</v>
      </c>
      <c r="FG19" s="7">
        <v>387.56993107868874</v>
      </c>
      <c r="FH19" s="7">
        <v>662.06108271810217</v>
      </c>
      <c r="FI19" s="7">
        <v>801.65762955371576</v>
      </c>
      <c r="FJ19" s="7">
        <v>557.65186079877208</v>
      </c>
      <c r="FK19" s="7">
        <v>1638.4711634350119</v>
      </c>
      <c r="FL19" s="7">
        <v>12251.924111753775</v>
      </c>
      <c r="FM19" s="7">
        <v>340.45267693913769</v>
      </c>
      <c r="FN19" s="7">
        <v>1200.3218373983532</v>
      </c>
      <c r="FO19" s="7">
        <v>1382.5450701582186</v>
      </c>
      <c r="FP19" s="7">
        <v>291.10512831628012</v>
      </c>
      <c r="FQ19" s="7">
        <v>303.66158071494476</v>
      </c>
      <c r="FR19" s="7">
        <v>336.68599195612569</v>
      </c>
      <c r="FS19" s="7">
        <v>8253.2099061243771</v>
      </c>
      <c r="FT19" s="7">
        <v>786.1086913347583</v>
      </c>
      <c r="FU19" s="7">
        <v>214.03737789602016</v>
      </c>
      <c r="FV19" s="7">
        <v>0</v>
      </c>
      <c r="FW19" s="7">
        <v>33775.462019262843</v>
      </c>
      <c r="FX19" s="7">
        <v>2495337.1232384481</v>
      </c>
    </row>
    <row r="20" spans="1:180" x14ac:dyDescent="0.2">
      <c r="A20" s="7">
        <v>27</v>
      </c>
      <c r="B20" s="7" t="str">
        <f>HYPERLINK("#alloc_27","(116) Sunset Advisory Brd")</f>
        <v>(116) Sunset Advisory Brd</v>
      </c>
      <c r="C20" s="7">
        <v>105.28587868381521</v>
      </c>
      <c r="D20" s="7">
        <v>1832.540743359174</v>
      </c>
      <c r="E20" s="7">
        <v>136.29658114623152</v>
      </c>
      <c r="F20" s="7">
        <v>68.643179770154788</v>
      </c>
      <c r="G20" s="7">
        <v>0</v>
      </c>
      <c r="H20" s="7">
        <v>0</v>
      </c>
      <c r="I20" s="7">
        <v>6519.3307860309387</v>
      </c>
      <c r="J20" s="7">
        <v>346.0762070140068</v>
      </c>
      <c r="K20" s="7">
        <v>115.40203899723194</v>
      </c>
      <c r="L20" s="7">
        <v>2151.1374803707013</v>
      </c>
      <c r="M20" s="7">
        <v>1341.2514295426738</v>
      </c>
      <c r="N20" s="7">
        <v>0</v>
      </c>
      <c r="O20" s="7">
        <v>0</v>
      </c>
      <c r="P20" s="7">
        <v>0</v>
      </c>
      <c r="Q20" s="7">
        <v>458.42803506290619</v>
      </c>
      <c r="R20" s="7">
        <v>2090.102963772506</v>
      </c>
      <c r="S20" s="7">
        <v>13.586342541574185</v>
      </c>
      <c r="T20" s="7">
        <v>43.873004024628962</v>
      </c>
      <c r="U20" s="7">
        <v>1333.4332566759995</v>
      </c>
      <c r="V20" s="7">
        <v>4628.5449990512325</v>
      </c>
      <c r="W20" s="7">
        <v>35.615293618637764</v>
      </c>
      <c r="X20" s="7">
        <v>33.780440586805675</v>
      </c>
      <c r="Y20" s="7">
        <v>8598.5739395164292</v>
      </c>
      <c r="Z20" s="7">
        <v>14786.933070229577</v>
      </c>
      <c r="AA20" s="7">
        <v>17437.070822061309</v>
      </c>
      <c r="AB20" s="7">
        <v>826.74803817741406</v>
      </c>
      <c r="AC20" s="7">
        <v>683.34384233172091</v>
      </c>
      <c r="AD20" s="7">
        <v>623.49551562287752</v>
      </c>
      <c r="AE20" s="7">
        <v>224.41922483778126</v>
      </c>
      <c r="AF20" s="7">
        <v>38784.942054803229</v>
      </c>
      <c r="AG20" s="7">
        <v>55765.71500984356</v>
      </c>
      <c r="AH20" s="7">
        <v>23.752545502339988</v>
      </c>
      <c r="AI20" s="7">
        <v>29043.165519208997</v>
      </c>
      <c r="AJ20" s="7">
        <v>250.78023196548884</v>
      </c>
      <c r="AK20" s="7">
        <v>5886.9934542068413</v>
      </c>
      <c r="AL20" s="7">
        <v>30.349642335127619</v>
      </c>
      <c r="AM20" s="7">
        <v>0</v>
      </c>
      <c r="AN20" s="7">
        <v>2579.9302263195395</v>
      </c>
      <c r="AO20" s="7">
        <v>27.727754442975385</v>
      </c>
      <c r="AP20" s="7">
        <v>84.541306827345053</v>
      </c>
      <c r="AQ20" s="2">
        <v>0</v>
      </c>
      <c r="AR20" s="7">
        <v>29.867000030133479</v>
      </c>
      <c r="AS20" s="7">
        <v>336.40199562608507</v>
      </c>
      <c r="AT20" s="7">
        <v>21255.910632065199</v>
      </c>
      <c r="AU20" s="7">
        <v>30.723136191905176</v>
      </c>
      <c r="AV20" s="7">
        <v>0</v>
      </c>
      <c r="AW20" s="7">
        <v>2611.5623779695748</v>
      </c>
      <c r="AX20" s="7">
        <v>1167.0271308044751</v>
      </c>
      <c r="AY20" s="7">
        <v>37444.167564501739</v>
      </c>
      <c r="AZ20" s="7">
        <v>121.98804381840924</v>
      </c>
      <c r="BA20" s="7">
        <v>30.070350188812771</v>
      </c>
      <c r="BB20" s="7">
        <v>65.865878638154385</v>
      </c>
      <c r="BC20" s="7">
        <v>278.49599436142495</v>
      </c>
      <c r="BD20" s="7">
        <v>148.3483630209482</v>
      </c>
      <c r="BE20" s="7">
        <v>676.56757617050766</v>
      </c>
      <c r="BF20" s="7">
        <v>1049.0545309499989</v>
      </c>
      <c r="BG20" s="7">
        <v>3581.8884027364852</v>
      </c>
      <c r="BH20" s="7">
        <v>1974.743146182496</v>
      </c>
      <c r="BI20" s="7">
        <v>78.873747511239785</v>
      </c>
      <c r="BJ20" s="7">
        <v>137.3254391620174</v>
      </c>
      <c r="BK20" s="7">
        <v>1525.0578913725717</v>
      </c>
      <c r="BL20" s="7">
        <v>59.355281880873861</v>
      </c>
      <c r="BM20" s="7">
        <v>90.782745826817063</v>
      </c>
      <c r="BN20" s="7">
        <v>13.934402189287194</v>
      </c>
      <c r="BO20" s="7">
        <v>229.81373935829779</v>
      </c>
      <c r="BP20" s="7">
        <v>95.717453249270847</v>
      </c>
      <c r="BQ20" s="7">
        <v>1331.6505978817122</v>
      </c>
      <c r="BR20" s="7">
        <v>59.060744635321036</v>
      </c>
      <c r="BS20" s="7">
        <v>189.20164186589938</v>
      </c>
      <c r="BT20" s="7">
        <v>1842.9954454586718</v>
      </c>
      <c r="BU20" s="7">
        <v>1293.4565711675209</v>
      </c>
      <c r="BV20" s="7">
        <v>17.782725938353622</v>
      </c>
      <c r="BW20" s="7">
        <v>455.35127176653242</v>
      </c>
      <c r="BX20" s="7">
        <v>128.13178623909994</v>
      </c>
      <c r="BY20" s="7">
        <v>5413.8966917545931</v>
      </c>
      <c r="BZ20" s="7">
        <v>336.11354547596341</v>
      </c>
      <c r="CA20" s="7">
        <v>25.977213676152115</v>
      </c>
      <c r="CB20" s="7">
        <v>9.2460009013144475</v>
      </c>
      <c r="CC20" s="7">
        <v>24.655422010073821</v>
      </c>
      <c r="CD20" s="7">
        <v>14.254839556859661</v>
      </c>
      <c r="CE20" s="7">
        <v>261.55468376796841</v>
      </c>
      <c r="CF20" s="7">
        <v>27.573495562406336</v>
      </c>
      <c r="CG20" s="7">
        <v>1153070.1914869538</v>
      </c>
      <c r="CH20" s="7">
        <v>49450.858561920599</v>
      </c>
      <c r="CI20" s="7">
        <v>44.16787272503575</v>
      </c>
      <c r="CJ20" s="7">
        <v>8.4601443734232298</v>
      </c>
      <c r="CK20" s="7">
        <v>58542.979250553894</v>
      </c>
      <c r="CL20" s="7">
        <v>0</v>
      </c>
      <c r="CM20" s="7">
        <v>0</v>
      </c>
      <c r="CN20" s="7">
        <v>2981.2430699674683</v>
      </c>
      <c r="CO20" s="7">
        <v>16652.734304959053</v>
      </c>
      <c r="CP20" s="7">
        <v>425.43345595496828</v>
      </c>
      <c r="CQ20" s="7">
        <v>1680.8988747520689</v>
      </c>
      <c r="CR20" s="7">
        <v>1842.6652744711196</v>
      </c>
      <c r="CS20" s="7">
        <v>175.46733026864987</v>
      </c>
      <c r="CT20" s="7">
        <v>1938.905992527745</v>
      </c>
      <c r="CU20" s="7">
        <v>0</v>
      </c>
      <c r="CV20" s="7">
        <v>35.365070740516934</v>
      </c>
      <c r="CW20" s="7">
        <v>4403.1770414999437</v>
      </c>
      <c r="CX20" s="7">
        <v>11496.882503022865</v>
      </c>
      <c r="CY20" s="7">
        <v>913.07523105405119</v>
      </c>
      <c r="CZ20" s="7">
        <v>289865.24238869391</v>
      </c>
      <c r="DA20" s="7">
        <v>3633.1412191180116</v>
      </c>
      <c r="DB20" s="7">
        <v>9329.9460469791411</v>
      </c>
      <c r="DC20" s="7">
        <v>0</v>
      </c>
      <c r="DD20" s="7">
        <v>0</v>
      </c>
      <c r="DE20" s="7">
        <v>104901.47567193043</v>
      </c>
      <c r="DF20" s="7">
        <v>694881.499181472</v>
      </c>
      <c r="DG20" s="7">
        <v>0</v>
      </c>
      <c r="DH20" s="7">
        <v>4279.185520119684</v>
      </c>
      <c r="DI20" s="7">
        <v>2301.370561617407</v>
      </c>
      <c r="DJ20" s="7">
        <v>14666.138033534709</v>
      </c>
      <c r="DK20" s="7">
        <v>557.15487012002075</v>
      </c>
      <c r="DL20" s="7">
        <v>1447.7486133777822</v>
      </c>
      <c r="DM20" s="7">
        <v>4988.3196910929792</v>
      </c>
      <c r="DN20" s="7">
        <v>2246.2715532731036</v>
      </c>
      <c r="DO20" s="7">
        <v>223.70546677622386</v>
      </c>
      <c r="DP20" s="7">
        <v>1969.4241968542385</v>
      </c>
      <c r="DQ20" s="7">
        <v>563.91532859470863</v>
      </c>
      <c r="DR20" s="7">
        <v>2641.6628634500153</v>
      </c>
      <c r="DS20" s="7">
        <v>8661.7453906380251</v>
      </c>
      <c r="DT20" s="7">
        <v>17765.365835855082</v>
      </c>
      <c r="DU20" s="7">
        <v>9473.4591538867517</v>
      </c>
      <c r="DV20" s="7">
        <v>3355.0675271646533</v>
      </c>
      <c r="DW20" s="7">
        <v>300.12006525647183</v>
      </c>
      <c r="DX20" s="7">
        <v>4588.5389159466386</v>
      </c>
      <c r="DY20" s="7">
        <v>7185.0301821582134</v>
      </c>
      <c r="DZ20" s="7">
        <v>2146.7222695412602</v>
      </c>
      <c r="EA20" s="7">
        <v>1832.3546450087188</v>
      </c>
      <c r="EB20" s="7">
        <v>6373.917233468982</v>
      </c>
      <c r="EC20" s="7">
        <v>1835.9124905313049</v>
      </c>
      <c r="ED20" s="7">
        <v>794.88561295799138</v>
      </c>
      <c r="EE20" s="7">
        <v>0</v>
      </c>
      <c r="EF20" s="7">
        <v>1073.2169018782379</v>
      </c>
      <c r="EG20" s="7">
        <v>4487.0162036933498</v>
      </c>
      <c r="EH20" s="7">
        <v>3994.4407447210788</v>
      </c>
      <c r="EI20" s="7">
        <v>823.67446800036453</v>
      </c>
      <c r="EJ20" s="7">
        <v>3940.6619393005235</v>
      </c>
      <c r="EK20" s="7">
        <v>5423.2827917434233</v>
      </c>
      <c r="EL20" s="7">
        <v>4426.6372670125102</v>
      </c>
      <c r="EM20" s="7">
        <v>4236.5672134292463</v>
      </c>
      <c r="EN20" s="7">
        <v>0</v>
      </c>
      <c r="EO20" s="7">
        <v>765.38425688095981</v>
      </c>
      <c r="EP20" s="7">
        <v>1132.8445677296145</v>
      </c>
      <c r="EQ20" s="7">
        <v>2009.506872087868</v>
      </c>
      <c r="ER20" s="7">
        <v>5477.6210632515986</v>
      </c>
      <c r="ES20" s="7">
        <v>2513.7211939303193</v>
      </c>
      <c r="ET20" s="7">
        <v>4501.9963613209538</v>
      </c>
      <c r="EU20" s="7">
        <v>1729.1422262014607</v>
      </c>
      <c r="EV20" s="7">
        <v>517.7978428485236</v>
      </c>
      <c r="EW20" s="7">
        <v>1361.9014072586419</v>
      </c>
      <c r="EX20" s="7">
        <v>327.64589802780364</v>
      </c>
      <c r="EY20" s="7">
        <v>1532.8429573193521</v>
      </c>
      <c r="EZ20" s="7">
        <v>1952.4690696485798</v>
      </c>
      <c r="FA20" s="7">
        <v>1032.2621895094894</v>
      </c>
      <c r="FB20" s="7">
        <v>2401.4696963797483</v>
      </c>
      <c r="FC20" s="7">
        <v>528.61881116070776</v>
      </c>
      <c r="FD20" s="7">
        <v>641.33299389020783</v>
      </c>
      <c r="FE20" s="7">
        <v>387.70322630481741</v>
      </c>
      <c r="FF20" s="7">
        <v>266.68024352071672</v>
      </c>
      <c r="FG20" s="7">
        <v>453.41126207650552</v>
      </c>
      <c r="FH20" s="7">
        <v>774.53364416447812</v>
      </c>
      <c r="FI20" s="7">
        <v>937.84519494989445</v>
      </c>
      <c r="FJ20" s="7">
        <v>652.38712740268682</v>
      </c>
      <c r="FK20" s="7">
        <v>1916.8186655279947</v>
      </c>
      <c r="FL20" s="7">
        <v>14333.311046382434</v>
      </c>
      <c r="FM20" s="7">
        <v>398.28961317682388</v>
      </c>
      <c r="FN20" s="7">
        <v>1404.2354567549769</v>
      </c>
      <c r="FO20" s="7">
        <v>1617.4152194763951</v>
      </c>
      <c r="FP20" s="7">
        <v>340.55878189381389</v>
      </c>
      <c r="FQ20" s="7">
        <v>355.24835523980755</v>
      </c>
      <c r="FR20" s="7">
        <v>393.88303450536</v>
      </c>
      <c r="FS20" s="7">
        <v>9655.2854585574369</v>
      </c>
      <c r="FT20" s="7">
        <v>919.65476494882262</v>
      </c>
      <c r="FU20" s="7">
        <v>250.398572906</v>
      </c>
      <c r="FV20" s="7">
        <v>0</v>
      </c>
      <c r="FW20" s="7">
        <v>39513.320392911977</v>
      </c>
      <c r="FX20" s="7">
        <v>2919251.1173530356</v>
      </c>
    </row>
    <row r="21" spans="1:18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</row>
    <row r="22" spans="1:180" ht="10.8" thickBot="1" x14ac:dyDescent="0.25">
      <c r="A22" s="9" t="s">
        <v>179</v>
      </c>
      <c r="B22" s="7"/>
      <c r="C22" s="10">
        <v>1061247.106250765</v>
      </c>
      <c r="D22" s="10">
        <v>24051.898212207954</v>
      </c>
      <c r="E22" s="10">
        <v>1348559.0121565876</v>
      </c>
      <c r="F22" s="10">
        <v>600067.47101571364</v>
      </c>
      <c r="G22" s="10">
        <v>37537107</v>
      </c>
      <c r="H22" s="10">
        <v>154402.88685287183</v>
      </c>
      <c r="I22" s="10">
        <v>177678.04583860951</v>
      </c>
      <c r="J22" s="10">
        <v>225695.490341464</v>
      </c>
      <c r="K22" s="10">
        <v>54100.26398458422</v>
      </c>
      <c r="L22" s="10">
        <v>223434.18066628426</v>
      </c>
      <c r="M22" s="10">
        <v>756632.51770992402</v>
      </c>
      <c r="N22" s="10">
        <v>4224.5163131108566</v>
      </c>
      <c r="O22" s="10">
        <v>44342.307674843578</v>
      </c>
      <c r="P22" s="10">
        <v>9150.6144328322516</v>
      </c>
      <c r="Q22" s="10">
        <v>535316.57647366764</v>
      </c>
      <c r="R22" s="10">
        <v>394374.05460082408</v>
      </c>
      <c r="S22" s="10">
        <v>61243.382926647886</v>
      </c>
      <c r="T22" s="10">
        <v>47703.658249752021</v>
      </c>
      <c r="U22" s="10">
        <v>630972.04591121222</v>
      </c>
      <c r="V22" s="10">
        <v>60749.150375635007</v>
      </c>
      <c r="W22" s="10">
        <v>103077.36769601014</v>
      </c>
      <c r="X22" s="10">
        <v>145862.35518622267</v>
      </c>
      <c r="Y22" s="10">
        <v>1968610.3107631223</v>
      </c>
      <c r="Z22" s="10">
        <v>5766620.1272097714</v>
      </c>
      <c r="AA22" s="10">
        <v>1749614.8542758268</v>
      </c>
      <c r="AB22" s="10">
        <v>1145349.614204197</v>
      </c>
      <c r="AC22" s="10">
        <v>829338.15753112978</v>
      </c>
      <c r="AD22" s="10">
        <v>921529.74049338745</v>
      </c>
      <c r="AE22" s="10">
        <v>259435.14138383127</v>
      </c>
      <c r="AF22" s="10">
        <v>4364748.5431506084</v>
      </c>
      <c r="AG22" s="10">
        <v>4697217.0984468991</v>
      </c>
      <c r="AH22" s="10">
        <v>84384.602915679032</v>
      </c>
      <c r="AI22" s="10">
        <v>1650632.0002589992</v>
      </c>
      <c r="AJ22" s="10">
        <v>248255.11634872656</v>
      </c>
      <c r="AK22" s="10">
        <v>693389.62142766605</v>
      </c>
      <c r="AL22" s="10">
        <v>45462.682753222129</v>
      </c>
      <c r="AM22" s="10">
        <v>593052.86899617396</v>
      </c>
      <c r="AN22" s="10">
        <v>88983.171867781828</v>
      </c>
      <c r="AO22" s="10">
        <v>56908.82826925259</v>
      </c>
      <c r="AP22" s="10">
        <v>236916.72222249259</v>
      </c>
      <c r="AQ22" s="10">
        <v>0</v>
      </c>
      <c r="AR22" s="10">
        <v>84106.389617860899</v>
      </c>
      <c r="AS22" s="10">
        <v>461843.48519127391</v>
      </c>
      <c r="AT22" s="10">
        <v>489121.95827393129</v>
      </c>
      <c r="AU22" s="10">
        <v>27589.322590701693</v>
      </c>
      <c r="AV22" s="10">
        <v>329.86462222278811</v>
      </c>
      <c r="AW22" s="10">
        <v>637752.75197926734</v>
      </c>
      <c r="AX22" s="10">
        <v>445554.23798970249</v>
      </c>
      <c r="AY22" s="10">
        <v>9557986.6115108635</v>
      </c>
      <c r="AZ22" s="10">
        <v>63811.058752739656</v>
      </c>
      <c r="BA22" s="10">
        <v>53667.220282872695</v>
      </c>
      <c r="BB22" s="10">
        <v>65199.975573840646</v>
      </c>
      <c r="BC22" s="10">
        <v>81974.495567402089</v>
      </c>
      <c r="BD22" s="10">
        <v>21045.206359093787</v>
      </c>
      <c r="BE22" s="10">
        <v>50040.948745625952</v>
      </c>
      <c r="BF22" s="10">
        <v>946277.37423128565</v>
      </c>
      <c r="BG22" s="10">
        <v>3685648.8631945439</v>
      </c>
      <c r="BH22" s="10">
        <v>1744248.0343296085</v>
      </c>
      <c r="BI22" s="10">
        <v>33999.260387210546</v>
      </c>
      <c r="BJ22" s="10">
        <v>147709.50763611009</v>
      </c>
      <c r="BK22" s="10">
        <v>632932.8431010457</v>
      </c>
      <c r="BL22" s="10">
        <v>78766.261295577366</v>
      </c>
      <c r="BM22" s="10">
        <v>14696.397397928244</v>
      </c>
      <c r="BN22" s="10">
        <v>23747.817353317812</v>
      </c>
      <c r="BO22" s="10">
        <v>32472.629570231838</v>
      </c>
      <c r="BP22" s="10">
        <v>15646.998992238185</v>
      </c>
      <c r="BQ22" s="10">
        <v>463988.38835400651</v>
      </c>
      <c r="BR22" s="10">
        <v>74015.776596929194</v>
      </c>
      <c r="BS22" s="10">
        <v>25199.769588319858</v>
      </c>
      <c r="BT22" s="10">
        <v>84459.778057382951</v>
      </c>
      <c r="BU22" s="10">
        <v>342246.82151163486</v>
      </c>
      <c r="BV22" s="10">
        <v>38390.460519748813</v>
      </c>
      <c r="BW22" s="10">
        <v>564267.47775939852</v>
      </c>
      <c r="BX22" s="10">
        <v>127179.72598090944</v>
      </c>
      <c r="BY22" s="10">
        <v>793606.78485058132</v>
      </c>
      <c r="BZ22" s="10">
        <v>269020.98043781245</v>
      </c>
      <c r="CA22" s="10">
        <v>43931.541410121768</v>
      </c>
      <c r="CB22" s="10">
        <v>28184.114442782258</v>
      </c>
      <c r="CC22" s="10">
        <v>51761.933602505138</v>
      </c>
      <c r="CD22" s="10">
        <v>32800.077407399658</v>
      </c>
      <c r="CE22" s="10">
        <v>256814.03818695431</v>
      </c>
      <c r="CF22" s="10">
        <v>56040.10541102547</v>
      </c>
      <c r="CG22" s="10">
        <v>88555863.626815498</v>
      </c>
      <c r="CH22" s="10">
        <v>8535885.322591139</v>
      </c>
      <c r="CI22" s="10">
        <v>66838.268187738853</v>
      </c>
      <c r="CJ22" s="10">
        <v>524.66813503548076</v>
      </c>
      <c r="CK22" s="10">
        <v>9665673.6648898832</v>
      </c>
      <c r="CL22" s="10">
        <f>SUM(CL4:CL20)</f>
        <v>0</v>
      </c>
      <c r="CM22" s="10">
        <v>9524231.113614941</v>
      </c>
      <c r="CN22" s="10">
        <v>109798.6354814341</v>
      </c>
      <c r="CO22" s="10">
        <v>1455249.9307169828</v>
      </c>
      <c r="CP22" s="10">
        <v>220581.41034841645</v>
      </c>
      <c r="CQ22" s="10">
        <v>236337.49861100511</v>
      </c>
      <c r="CR22" s="10">
        <v>228903.88593772627</v>
      </c>
      <c r="CS22" s="10">
        <v>51501.171459579302</v>
      </c>
      <c r="CT22" s="10">
        <v>248139.40362192955</v>
      </c>
      <c r="CU22" s="10">
        <v>0</v>
      </c>
      <c r="CV22" s="10">
        <v>57863.295488328331</v>
      </c>
      <c r="CW22" s="10">
        <v>1145614.0757386305</v>
      </c>
      <c r="CX22" s="10">
        <v>2680243.1774824038</v>
      </c>
      <c r="CY22" s="10">
        <v>152874.08658408784</v>
      </c>
      <c r="CZ22" s="10">
        <v>1857065.701543357</v>
      </c>
      <c r="DA22" s="10">
        <v>715793.16607119597</v>
      </c>
      <c r="DB22" s="10">
        <v>2319561.6178348041</v>
      </c>
      <c r="DC22" s="10">
        <v>0</v>
      </c>
      <c r="DD22" s="10">
        <v>0</v>
      </c>
      <c r="DE22" s="10">
        <v>17278403.572481386</v>
      </c>
      <c r="DF22" s="10">
        <v>10727372.490209689</v>
      </c>
      <c r="DG22" s="10">
        <v>45.163563098802456</v>
      </c>
      <c r="DH22" s="10">
        <v>765142.60422961344</v>
      </c>
      <c r="DI22" s="10">
        <v>30494.489622713918</v>
      </c>
      <c r="DJ22" s="10">
        <v>871523.84663623839</v>
      </c>
      <c r="DK22" s="10">
        <v>39167.893971739672</v>
      </c>
      <c r="DL22" s="10">
        <v>130076.4710562205</v>
      </c>
      <c r="DM22" s="10">
        <v>360446.81227220962</v>
      </c>
      <c r="DN22" s="10">
        <v>201228.11161801603</v>
      </c>
      <c r="DO22" s="10">
        <v>-2657.8845975509589</v>
      </c>
      <c r="DP22" s="10">
        <v>283551.92262953549</v>
      </c>
      <c r="DQ22" s="10">
        <v>50273.921464150961</v>
      </c>
      <c r="DR22" s="10">
        <v>385777.00436161686</v>
      </c>
      <c r="DS22" s="10">
        <v>148441.0532725064</v>
      </c>
      <c r="DT22" s="10">
        <v>1110155.9449643688</v>
      </c>
      <c r="DU22" s="10">
        <v>1589408.0901755632</v>
      </c>
      <c r="DV22" s="10">
        <v>519623.23798525933</v>
      </c>
      <c r="DW22" s="10">
        <v>22055.734946903995</v>
      </c>
      <c r="DX22" s="10">
        <v>647799.95075528417</v>
      </c>
      <c r="DY22" s="10">
        <v>1122915.2857054893</v>
      </c>
      <c r="DZ22" s="10">
        <v>201543.09371621645</v>
      </c>
      <c r="EA22" s="10">
        <v>127110.3969828375</v>
      </c>
      <c r="EB22" s="10">
        <v>760979.99439177266</v>
      </c>
      <c r="EC22" s="10">
        <v>297041.85514149978</v>
      </c>
      <c r="ED22" s="10">
        <v>84263.247098253938</v>
      </c>
      <c r="EE22" s="10">
        <v>7886.3281627306687</v>
      </c>
      <c r="EF22" s="10">
        <v>134439.31823937403</v>
      </c>
      <c r="EG22" s="10">
        <v>271490.9526319062</v>
      </c>
      <c r="EH22" s="10">
        <v>624945.16003756644</v>
      </c>
      <c r="EI22" s="10">
        <v>201525.37000994736</v>
      </c>
      <c r="EJ22" s="10">
        <v>605083.28827714617</v>
      </c>
      <c r="EK22" s="10">
        <v>908424.76174582378</v>
      </c>
      <c r="EL22" s="10">
        <v>789012.45516625594</v>
      </c>
      <c r="EM22" s="10">
        <v>711505.2209522801</v>
      </c>
      <c r="EN22" s="10">
        <v>227.26089543552621</v>
      </c>
      <c r="EO22" s="10">
        <v>110936.84379871454</v>
      </c>
      <c r="EP22" s="10">
        <v>205247.67580257865</v>
      </c>
      <c r="EQ22" s="10">
        <v>147069.1672287861</v>
      </c>
      <c r="ER22" s="10">
        <v>261084.20154999982</v>
      </c>
      <c r="ES22" s="10">
        <v>242351.44349070135</v>
      </c>
      <c r="ET22" s="10">
        <v>567758.58685681527</v>
      </c>
      <c r="EU22" s="10">
        <v>132561.30848339762</v>
      </c>
      <c r="EV22" s="10">
        <v>104942.93977068848</v>
      </c>
      <c r="EW22" s="10">
        <v>15576.895579854403</v>
      </c>
      <c r="EX22" s="10">
        <v>107601.12784948487</v>
      </c>
      <c r="EY22" s="10">
        <v>200410.64772898579</v>
      </c>
      <c r="EZ22" s="10">
        <v>665267.24591930676</v>
      </c>
      <c r="FA22" s="10">
        <v>150446.3451783474</v>
      </c>
      <c r="FB22" s="10">
        <v>504108.64808080829</v>
      </c>
      <c r="FC22" s="10">
        <v>100484.47376590493</v>
      </c>
      <c r="FD22" s="10">
        <v>82559.47852708814</v>
      </c>
      <c r="FE22" s="10">
        <v>25159.607709732529</v>
      </c>
      <c r="FF22" s="10">
        <v>42710.666009325818</v>
      </c>
      <c r="FG22" s="10">
        <v>62939.396758463074</v>
      </c>
      <c r="FH22" s="10">
        <v>2059822.8934550385</v>
      </c>
      <c r="FI22" s="10">
        <v>4307346.3095065756</v>
      </c>
      <c r="FJ22" s="10">
        <v>99123.470038270621</v>
      </c>
      <c r="FK22" s="10">
        <v>304970.60357366852</v>
      </c>
      <c r="FL22" s="10">
        <v>5345599.9306952395</v>
      </c>
      <c r="FM22" s="10">
        <v>-239623.26533356498</v>
      </c>
      <c r="FN22" s="10">
        <v>142660.33197813213</v>
      </c>
      <c r="FO22" s="10">
        <v>266693.11243736639</v>
      </c>
      <c r="FP22" s="10">
        <v>50171.037628340346</v>
      </c>
      <c r="FQ22" s="10">
        <v>59933.886374608468</v>
      </c>
      <c r="FR22" s="10">
        <v>61214.962506542273</v>
      </c>
      <c r="FS22" s="10">
        <v>1550228.4808698613</v>
      </c>
      <c r="FT22" s="10">
        <v>420399.49639557919</v>
      </c>
      <c r="FU22" s="10">
        <v>170914.23295506253</v>
      </c>
      <c r="FV22" s="10">
        <v>333366.58053446398</v>
      </c>
      <c r="FW22" s="10">
        <v>43974408.950728066</v>
      </c>
      <c r="FX22" s="10">
        <v>324720234.25041199</v>
      </c>
    </row>
    <row r="23" spans="1:180" ht="10.8" thickTop="1" x14ac:dyDescent="0.2">
      <c r="A23" s="9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FT23" s="7"/>
      <c r="FU23" s="7"/>
      <c r="FV23" s="7"/>
      <c r="FW23" s="7"/>
      <c r="FX23" s="7"/>
    </row>
    <row r="24" spans="1:180" x14ac:dyDescent="0.2">
      <c r="A24" s="9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printOptions horizontalCentered="1"/>
  <pageMargins left="0.2087" right="0.2087" top="1.1299999999999999" bottom="0.46" header="0.63" footer="0.17"/>
  <pageSetup scale="85" orientation="landscape" r:id="rId1"/>
  <headerFooter>
    <oddHeader>&amp;C&amp;"Calibri,Bold"&amp;10STATE OF TEXAS
FY2019 FULL COST STATEWIDE COST ALLOCATION PLAN</oddHeader>
    <oddFooter>&amp;L&amp;"Calibri,Bold"&amp;10MGT Consulting Group&amp;C&amp;G&amp;R&amp;"Calibri,Bold"&amp;10Page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TX FC Act 2017</vt:lpstr>
      <vt:lpstr>'TX FC Act 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d'Auteuil</dc:creator>
  <cp:lastModifiedBy>theresa.boland</cp:lastModifiedBy>
  <dcterms:created xsi:type="dcterms:W3CDTF">2020-03-06T19:19:38Z</dcterms:created>
  <dcterms:modified xsi:type="dcterms:W3CDTF">2020-03-09T17:41:12Z</dcterms:modified>
</cp:coreProperties>
</file>