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B 20 Contracting\PO &amp; Contract Lists\"/>
    </mc:Choice>
  </mc:AlternateContent>
  <bookViews>
    <workbookView xWindow="0" yWindow="0" windowWidth="28800" windowHeight="14235" tabRatio="800"/>
  </bookViews>
  <sheets>
    <sheet name="2017 PO to Post" sheetId="12" r:id="rId1"/>
  </sheets>
  <definedNames>
    <definedName name="_xlnm._FilterDatabase" localSheetId="0" hidden="1">'2017 PO to Post'!$B$1:$H$172</definedName>
    <definedName name="_xlnm.Print_Area" localSheetId="0">'2017 PO to Post'!$A$1:$H$172</definedName>
    <definedName name="_xlnm.Print_Titles" localSheetId="0">'2017 PO to Post'!$1:$1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1" i="12" l="1"/>
  <c r="D163" i="12"/>
  <c r="D159" i="12"/>
  <c r="D158" i="12"/>
  <c r="D157" i="12"/>
  <c r="D154" i="12"/>
  <c r="D153" i="12"/>
  <c r="D152" i="12"/>
  <c r="D146" i="12"/>
  <c r="D136" i="12"/>
  <c r="D135" i="12"/>
  <c r="D133" i="12"/>
  <c r="D131" i="12"/>
  <c r="D114" i="12"/>
  <c r="D102" i="12"/>
  <c r="D101" i="12"/>
  <c r="D71" i="12"/>
  <c r="D70" i="12"/>
  <c r="D67" i="12"/>
  <c r="D63" i="12"/>
  <c r="D62" i="12"/>
  <c r="D61" i="12"/>
  <c r="D57" i="12"/>
  <c r="D56" i="12"/>
  <c r="D54" i="12"/>
  <c r="D53" i="12"/>
  <c r="D52" i="12"/>
  <c r="D35" i="12"/>
</calcChain>
</file>

<file path=xl/sharedStrings.xml><?xml version="1.0" encoding="utf-8"?>
<sst xmlns="http://schemas.openxmlformats.org/spreadsheetml/2006/main" count="691" uniqueCount="291">
  <si>
    <t>Cable Service for Agency 301 for FY 17</t>
  </si>
  <si>
    <t>TIME WARNER CABLE</t>
  </si>
  <si>
    <t>Storage SC4020 All-In-ONe Storage Array as per quote # Q-160849</t>
  </si>
  <si>
    <t>AUSTIN RIBBON &amp; COMPUTER (ARC)</t>
  </si>
  <si>
    <t>Banner with Governor's Office of People with Disabilities Logo</t>
  </si>
  <si>
    <t>BUILD A SIGN</t>
  </si>
  <si>
    <t>XEROX CORPORATION</t>
  </si>
  <si>
    <t>Sign Language Interpreter services August 5, 2016</t>
  </si>
  <si>
    <t>NIGHTINGALE INTERPRETING SERVICES, INC.</t>
  </si>
  <si>
    <t>DESPACHO TAVEL S.C.</t>
  </si>
  <si>
    <t>TIBH INDUSTRIES INC. - TEMPS</t>
  </si>
  <si>
    <t>Network rack items  as per Quote # 1565825.</t>
  </si>
  <si>
    <t>SOUTHERN COMPUTER WAREHOUSE</t>
  </si>
  <si>
    <t>American Sign Language Interpreters 9/21/16</t>
  </si>
  <si>
    <t>COMMUNICATION AXESS ABILITY GROUP</t>
  </si>
  <si>
    <t>TL ABBOTT INVESTMENTS LLC</t>
  </si>
  <si>
    <t>Archive boxes</t>
  </si>
  <si>
    <t>TIBH INDUSTRIES INC. - PRODUCTS</t>
  </si>
  <si>
    <t>MCCALL, PARKHURST &amp; HORTON L.L.P.</t>
  </si>
  <si>
    <t>InFocus Ceiling Tile Projector mounting component for projector #PRJ-PLTB</t>
  </si>
  <si>
    <t>Da-Lite Projection Screen Clips #78445</t>
  </si>
  <si>
    <t>Logitech Wireless Performance Keyboard Mouse Combo MX800 -920-006237</t>
  </si>
  <si>
    <t>Logitech Wireless Presenter R400 910-001354</t>
  </si>
  <si>
    <t>C2G High Speed 25ft HDMI Cable #50633</t>
  </si>
  <si>
    <t>C2G Select 25ft VGA Video Cable M/M #50216</t>
  </si>
  <si>
    <t>InFocus IN3138HDz DLP projector #IN3138HDA</t>
  </si>
  <si>
    <t>Logitech Z200 Speakers for PC #980-000800</t>
  </si>
  <si>
    <t>InFocus Universal Projector Ceiling Mount #PRJ-MNTUNIV</t>
  </si>
  <si>
    <t>Office supplies</t>
  </si>
  <si>
    <t>AHI ENTERPRISES, LLC</t>
  </si>
  <si>
    <t>Tripp Lite Surge Protector Power Strips # TLP615B</t>
  </si>
  <si>
    <t>Closed Caption Services 9/22/16 &amp; 10/6/16</t>
  </si>
  <si>
    <t>TEXAS CLOSED CAPTIONING</t>
  </si>
  <si>
    <t>Interpreter services 9/22/16 &amp; 10/06/16</t>
  </si>
  <si>
    <t>Leviton VGA HD15 Video Feedthrough MOS Multimedia Outlet System module 41293-HDW</t>
  </si>
  <si>
    <t>TEXAS CREDIT CARD PROCUREMENT PROGRAM</t>
  </si>
  <si>
    <t>Switchcraft Mono 1/8-inch 3.5Jack Cable Mount #780</t>
  </si>
  <si>
    <t>AMAZON.COM</t>
  </si>
  <si>
    <t>Elite Screens 84 inch Projector Screen #SKT84XHW-E12</t>
  </si>
  <si>
    <t>Leviton GigaMax 5E QuickPort Connector #5G108-RL5</t>
  </si>
  <si>
    <t>Leviton Multimedia Outlet System HDMI Feedthrough #41290-HDW</t>
  </si>
  <si>
    <t>Flatland Film Festival Sponsorship October 6-8, 2016</t>
  </si>
  <si>
    <t>LOUISE HOPKINS UNDERWOOD CTR ARTS</t>
  </si>
  <si>
    <t>Bronze Level Sponsorship for the AICP Show Nov. 29, 2016</t>
  </si>
  <si>
    <t>AICP SOUTHWEST, INC.</t>
  </si>
  <si>
    <t>Rental of exhibit space at the Green Expo 10/26-28/2016</t>
  </si>
  <si>
    <t>E.J. KRAUSE &amp; ASSOCIATES, INC.</t>
  </si>
  <si>
    <t>Lights, Camera, but No Action publication</t>
  </si>
  <si>
    <t>SAGE PUBLICATIONS, INC.</t>
  </si>
  <si>
    <t>SXSW LLC</t>
  </si>
  <si>
    <t>Rental of exhibit booth for Trade Show</t>
  </si>
  <si>
    <t>Annual Business of Film Conference Sponsorship 9/16-17/2016</t>
  </si>
  <si>
    <t>SOUTHWEST ALTERNATE MEDIA PROJECT</t>
  </si>
  <si>
    <t>Dallas Video Fest Filmmaker Event sponsorship 10/22/2016</t>
  </si>
  <si>
    <t>TEXAS ASSOCIATION OF FILM COMMISSIONS INC.</t>
  </si>
  <si>
    <t>Pager Service for FY 17</t>
  </si>
  <si>
    <t>SPOK INC</t>
  </si>
  <si>
    <t>N10w 3 ply white beverage napkins witth shiny gold foil State seal (10,000 each)</t>
  </si>
  <si>
    <t>PRINTGLOBE INC.</t>
  </si>
  <si>
    <t>Meeting Room for Texas Crime Stoppers training May 4-5, 2017</t>
  </si>
  <si>
    <t>HERITAGE HOTELS FREDERICKSBURG LLC</t>
  </si>
  <si>
    <t>Tourism advertising and marketing campaign services for FY17</t>
  </si>
  <si>
    <t>SLINGSHOT LLC</t>
  </si>
  <si>
    <t>Tourism Public Relations and Marketing Services for the Americas Service Region FY17</t>
  </si>
  <si>
    <t>DANIEL J. EDELMAN, INC</t>
  </si>
  <si>
    <t>Downtown Tyler Film Festival Sponsorship</t>
  </si>
  <si>
    <t>CITY OF TYLER</t>
  </si>
  <si>
    <t>WILLIAMS-SONOMA TASTE</t>
  </si>
  <si>
    <t>Annual maintenance and support 9/1/16-8/31/17</t>
  </si>
  <si>
    <t>REEL-SCOUT,  INC.</t>
  </si>
  <si>
    <t>Canada To Texas Travel Data (Term: September 1, 2016 - August 31, 2017)</t>
  </si>
  <si>
    <t>GOVERNMENT CANADA</t>
  </si>
  <si>
    <t>FY17 copier lease ir7055</t>
  </si>
  <si>
    <t>CANON FINANCIAL SERVICES, INC.</t>
  </si>
  <si>
    <t>SHI-GOVERNMENT SOLUTIONS, INC.</t>
  </si>
  <si>
    <t>Rockport Film Festival Sponsorship 11/3-5/2016</t>
  </si>
  <si>
    <t>ROCKPORT CENTER FOR THE ARTS</t>
  </si>
  <si>
    <t>Dymo red stripe file labels LV-30327</t>
  </si>
  <si>
    <t>LABELVALUE.COM</t>
  </si>
  <si>
    <t>Compact refrigerator</t>
  </si>
  <si>
    <t>SAMS CLUB</t>
  </si>
  <si>
    <t>Cable service for Agency 300 for FY 17</t>
  </si>
  <si>
    <t>Timesheet GHG license renewals for FY17</t>
  </si>
  <si>
    <t>GHG CORPORATION/CLOCKWISE</t>
  </si>
  <si>
    <t>Houston Cinema Arts Society Festival Sponsorship 11/10-17/2016</t>
  </si>
  <si>
    <t>HOUSTON CINEMA ARTS SOCIETY</t>
  </si>
  <si>
    <t>Lone Star Film Festival Sponsorship 11/10-13/2016</t>
  </si>
  <si>
    <t>LONE STAR FILM SOCIETY</t>
  </si>
  <si>
    <t>Cell service for Agency 300 for FY17</t>
  </si>
  <si>
    <t>AT&amp;T MOBILITY</t>
  </si>
  <si>
    <t>Cell services for Agency 301 for FY 17</t>
  </si>
  <si>
    <t>NORTON ROSE FULBRIGHT US LLP</t>
  </si>
  <si>
    <t>C2G Fiber optic cables as per quote # 1598307</t>
  </si>
  <si>
    <t>Cinema Touching Disability Fim Festival Sponsorship</t>
  </si>
  <si>
    <t>COALITION OF TEXANS WITH</t>
  </si>
  <si>
    <t>Teleconferencing call service for CJD for FY17</t>
  </si>
  <si>
    <t>CENTURYLINK</t>
  </si>
  <si>
    <t>Rental of water filter for FY 17</t>
  </si>
  <si>
    <t>READY REFRESH BY NESTLE</t>
  </si>
  <si>
    <t>Service to supply mats for Mansion for FY17</t>
  </si>
  <si>
    <t>G&amp;K SERVICES</t>
  </si>
  <si>
    <t xml:space="preserve">AT&amp;T </t>
  </si>
  <si>
    <t>Shredding Service for FY 17</t>
  </si>
  <si>
    <t>SHRED IT USA LLC</t>
  </si>
  <si>
    <t>BREED &amp; CO., INC.</t>
  </si>
  <si>
    <t>Fantastic Fest Sponsorship 9/22-29/2016</t>
  </si>
  <si>
    <t>FANTASTIC FEST, LLC</t>
  </si>
  <si>
    <t>Public Relations and Trade Relations Representation Services for the UK &amp; Ireland Markets Region for FY 17</t>
  </si>
  <si>
    <t>TRAVEL &amp; TOURISM MARKETING LTD</t>
  </si>
  <si>
    <t>aPGI Exhibit Space for POWER-GEN International trade show 12/13-25/2016</t>
  </si>
  <si>
    <t>PENNWELL CORPORATION</t>
  </si>
  <si>
    <t>Remarketing fees for PDSBI bonds (Series 2005A and 2005B) for FY 17</t>
  </si>
  <si>
    <t>JP MORGAN SECURITIES, LLC</t>
  </si>
  <si>
    <t>Market and financial data management system fees for FY 17</t>
  </si>
  <si>
    <t>BLOOMBERG FINANCE LP</t>
  </si>
  <si>
    <t>Annual credit rating review fee for the Commercial Paper trades associated with TLF</t>
  </si>
  <si>
    <t>MOODY'S INVESTORS SERVICE</t>
  </si>
  <si>
    <t>Quarterly credit rating review fee for the Commercial    Paper trades associated with TLF</t>
  </si>
  <si>
    <t>Parking spaces for 3 OSFR DC staff members for FY 17</t>
  </si>
  <si>
    <t>660 PENNSYLVANIA AVENUE LLC</t>
  </si>
  <si>
    <t>Lease of DC office space for FY 17</t>
  </si>
  <si>
    <t>Standard &amp; Poor's annual surveillance fee (Taxable Commercial Paper notes series 1992A for TLF Program)</t>
  </si>
  <si>
    <t>STANDARD &amp; POOR'S</t>
  </si>
  <si>
    <t>Issuing and Paying Agent Fees for Product Development and Small Business Incubator</t>
  </si>
  <si>
    <t>WELLS FARGO BANK</t>
  </si>
  <si>
    <t>Management of the Texas Moving Image Archive Program for FY 17</t>
  </si>
  <si>
    <t>TEXAS ARCHIVE OF THE MOVING IMAGE</t>
  </si>
  <si>
    <t>Tourism Public Relations and Trade Relations Representation Services for the Continental Europe Market Region for FY 17</t>
  </si>
  <si>
    <t>LIEB MANAGEMENT &amp; BETEILIGUNGS GMBH</t>
  </si>
  <si>
    <t>VIRGINIA CORRECTIONAL ENTERPRISES</t>
  </si>
  <si>
    <t>GovDelivery Renewal 9/1/16 - 8/31/17</t>
  </si>
  <si>
    <t>CARAHSOFT TECHNOLOGY CORPORATION</t>
  </si>
  <si>
    <t>Austin Film Festival Sponsorship October 10-13, 2016</t>
  </si>
  <si>
    <t>TEXAS MUSIC EDUCATORS ASSOCIATION</t>
  </si>
  <si>
    <t>OFFICE DEPOT</t>
  </si>
  <si>
    <t>Maintenance renewal for Netwrix audit software as per attached quote # 11758096</t>
  </si>
  <si>
    <t>Bank of New York Mellon Trustee Adminstrative fees for TLF loans for FY17</t>
  </si>
  <si>
    <t>BANK OF NEW YORK MELLON</t>
  </si>
  <si>
    <t>Cable service for CJD for FY 17</t>
  </si>
  <si>
    <t>DEAN RUNYAN ASSOCIATES, INC.</t>
  </si>
  <si>
    <t>D K SHIFFLET &amp; ASSOCIATES LTD</t>
  </si>
  <si>
    <t>Sales Cloud Enterprise Edition software and Maintenance</t>
  </si>
  <si>
    <t>Texas Music Office Guitar Pics (1000 each)</t>
  </si>
  <si>
    <t>UNCOMMON BOND</t>
  </si>
  <si>
    <t>Westlaw online subscription for FY 17</t>
  </si>
  <si>
    <t>WEST PUBLISHING CORPORATION</t>
  </si>
  <si>
    <t>Web Hosting and maintenance for the Texas Crime Stoppers website</t>
  </si>
  <si>
    <t>JOSIESQUE DESIGNS</t>
  </si>
  <si>
    <t>BlueZone Emulator software maintenance renewal BLU-EMUL-MS-300</t>
  </si>
  <si>
    <t>ROCKET SOFTWARE, INC.</t>
  </si>
  <si>
    <t>TIBH CENTRAL STORE</t>
  </si>
  <si>
    <t>Federal Express Mail Service for Agency 300 for FY17</t>
  </si>
  <si>
    <t>FEDERAL EXPRESS</t>
  </si>
  <si>
    <t>Teleconferencing call service for Agency 300 for FY 17</t>
  </si>
  <si>
    <t>AFCI advertisement Spring-Fall 2017 issue</t>
  </si>
  <si>
    <t>ASSOCIATION OF FILM COMMISSIONERS INT.</t>
  </si>
  <si>
    <t>ACE MART RESTAURANT SUPPLY CO. INC.</t>
  </si>
  <si>
    <t>Wright Review FY17 annual renewal (December 2016 - November 2017)</t>
  </si>
  <si>
    <t>RITA J. WRIGHT</t>
  </si>
  <si>
    <t>FileMaker Pro 1 Year Volume License Maintenance for the Texas Music Office</t>
  </si>
  <si>
    <t>FILEMAKER, INC.</t>
  </si>
  <si>
    <t>Texas Music Office Stickers (5000 each)</t>
  </si>
  <si>
    <t>TEXAS TAPE &amp; LABEL CO.</t>
  </si>
  <si>
    <t>Texas Music Office lapel pins</t>
  </si>
  <si>
    <t>BIG STAR BRANDING</t>
  </si>
  <si>
    <t>Training services for deployment of FilmApp4 as per attached proposal.</t>
  </si>
  <si>
    <t>APPLY4.COM</t>
  </si>
  <si>
    <t>HEB CORPORATE</t>
  </si>
  <si>
    <t>Teleconferencing call service for Agency 301 for FY 17</t>
  </si>
  <si>
    <t>Federal Express Mail Service for Agency 301 for FY 17</t>
  </si>
  <si>
    <t>FY 2017 Copier Lease ir7055</t>
  </si>
  <si>
    <t>FY 2017 lease of Canon ir6055 copier</t>
  </si>
  <si>
    <t>SHERATON MARIA ISABEL</t>
  </si>
  <si>
    <t>Letter of Credit Fees associated with TLF for FY 17</t>
  </si>
  <si>
    <t>JP MORGAN CHASE BANK</t>
  </si>
  <si>
    <t>Texas Business Journals Renewals (Austin, San Antonio. Dallas, Houston)</t>
  </si>
  <si>
    <t>AMERICAN CITY BUSINESS JOURNALS</t>
  </si>
  <si>
    <t>FY 2017 Copier lease ir2030 Color/BW with fax board</t>
  </si>
  <si>
    <t>Annual surveillance fee (Taxable Commercial Paper notes series 1992A for TLF</t>
  </si>
  <si>
    <t>CUSIP SERVICE BUREAU</t>
  </si>
  <si>
    <t>Travel Smart News  (52 week cycle)</t>
  </si>
  <si>
    <t>LONDON TOURISM PUBLICATIONS, INC.</t>
  </si>
  <si>
    <t>RYDER ENGRAVING INC</t>
  </si>
  <si>
    <t>Phone, fax and internet charges for FY 17 for the DC office</t>
  </si>
  <si>
    <t>COMCAST BUSINESS CLASS</t>
  </si>
  <si>
    <t>FY17 Postage for all divisions</t>
  </si>
  <si>
    <t>PITNEY BOWES RESERVE ACCOUNT</t>
  </si>
  <si>
    <t>IPA fees for TLF program</t>
  </si>
  <si>
    <t>U.S. BANK NATIONAL ASSOCIATION</t>
  </si>
  <si>
    <t>Fees associated with SBPA for PDSBI bonds</t>
  </si>
  <si>
    <t>INFOSURANCE S DE RL DE CV</t>
  </si>
  <si>
    <t>Adobe Acrobat Pro DC Multiple Platforms Licensing Subscription Renewals</t>
  </si>
  <si>
    <t>Adobe Creative Cloud for teams -All Apps Multiple Platforms LIcensing Subscription Renewals</t>
  </si>
  <si>
    <t>American Sign Language Interpreters Services -October 13, 2016</t>
  </si>
  <si>
    <t>BAT CITY, INC.</t>
  </si>
  <si>
    <t>EtchMark frosted vinyl signage</t>
  </si>
  <si>
    <t>AFFORDABLE SIGNS &amp; BANNERS, INC.</t>
  </si>
  <si>
    <t>Kiwi Syslog Maintenance renewal 12/23/16 - 12/23/17</t>
  </si>
  <si>
    <t>SOLARWINDS</t>
  </si>
  <si>
    <t>CAPITOL RUBBER STAMP</t>
  </si>
  <si>
    <t>Tourism Public Relations and Marketing Services for the Australia and New Zealand Market Service Region for FY17</t>
  </si>
  <si>
    <t xml:space="preserve">GTI Tourism </t>
  </si>
  <si>
    <t>National Tour Association Membership Dues 01/-1/2017 - 1/31/2018</t>
  </si>
  <si>
    <t>NATIONAL TOUR ASSOCIATION</t>
  </si>
  <si>
    <t>Engraving for 10" Crystal Supreme Star Award</t>
  </si>
  <si>
    <t>RENAISSANCE GLASS</t>
  </si>
  <si>
    <t>Relocation services for moving the DC offices to 660 Pennsylvania Ave., SE, Washington, DC</t>
  </si>
  <si>
    <t>THE KANE COMPANY</t>
  </si>
  <si>
    <t>Subscription - Global City Travel 9/1/16 - 8/31/17</t>
  </si>
  <si>
    <t>TOURISM ECONOMICS LLC</t>
  </si>
  <si>
    <t>Supplemental Airport survey program (IAH and DFW) 9/1/16 - 8/31/17</t>
  </si>
  <si>
    <t>U.S. DEPARTMENT OF COMMERCE</t>
  </si>
  <si>
    <t>Dry Erase Marker Boards</t>
  </si>
  <si>
    <t>PDME, INC.</t>
  </si>
  <si>
    <t>VENDOR NAME</t>
  </si>
  <si>
    <t>Lease of XeroxW7830P (W7830P PRNTR 3TRAY) copier Sept. 1, 2016-August 31, 2017 2/3 Hole Punch, Office Finisher Lx, Customer Ed, Analyst Services</t>
  </si>
  <si>
    <t>Lease of Xerox W7830P (W7830P PRNTR 3TRAY) copier September 1, 2016 - August 31, 2017 2/3 Hole Punch, 1 Line Fax, Office FInisher Lx, 3rd Party Equipment, Customer Ed, Anaylst Services</t>
  </si>
  <si>
    <t>Lease of Xerox W7855PT(W7855PT TANDEM) copier  September 1, 2016 - August  31, 2017 2/3 Hole Punch, Office Finisher Lx, Customer Ed, Analyst Services</t>
  </si>
  <si>
    <t>Lease of W7855PT (W7855PT TANDEM) copier  September 1,  2016 - August  31. 2017 2/3 Hole Punch, Office Finisher Lx, Customer Ed, Analyst Services</t>
  </si>
  <si>
    <t>Lease of Xerox W7855PT (W7855PT TANDEM) September 1, 2016 - August 31, 2017 2/3 Hole Punch, Office Finisher Lx, Customer Ed, Analyst Services</t>
  </si>
  <si>
    <t>MICROSOFT FULL PLATFORM ENTERPRISE AGREEMENT - 1 YEAR OF 3 YEAR AGREEMENT DATES - 10/1/2016 THRU 09/30/17 DIR CONTRACT - DIR-SDD-2503</t>
  </si>
  <si>
    <t>Lease of XeroxW7855PT (W7855PT TANDEM)  copier  Sept..2016 - Aug. 2017 2/3 Hole Punch, 1 Line Fax, Office FInisher Lx, Customer Ed, Analyst Services</t>
  </si>
  <si>
    <t>Lease of Xerox W7830 P (W7830P PRNTR 3TRAY) copier  September 1, 2016 - August 31, 2017 2/3 Hole Punch, 1 Line Fax, Office Finisher Lx, Customer Ed, Analyst Services</t>
  </si>
  <si>
    <t>Lease of Xerox W7830P (W7830P PRNTR 3TRAY) copier September 1, 2016 - August 31, 2017 2/3 Hole Punch, Office Finisher Lx, Customer Ed, Analyst Services</t>
  </si>
  <si>
    <t>Lease of Xerox W7830P (W7830P PRNTR 3TRAY) copier September 1,  2016 - August 31, 2017 2/3 Hole Punch, 1 LIne Fax, Office Finisher Lx, Customer Ed, Analyst Services</t>
  </si>
  <si>
    <t>Lease of Xerox W8755 PT (W7855PT TANDEM) copier  September 1,  2016 - August 31,  2017 2/3 Hole Punch, Offrice Finisher Lx, Customer Ed, Analyst Services</t>
  </si>
  <si>
    <t>Lease of Xerox W7830P(W7830P PRNTR 3 TRAY) copier September 1,  2016 - August 31, 2017 2/3 Hole Punch, 1 Line Fax, Office FInisher Lx, Customer Ed, Analyst Services</t>
  </si>
  <si>
    <t>Lease of Xerox W7855PT(W7855PT TANDEM) copier September 1, 2016 -August 31, 2017 2/3 Hole Punch, 1 Line Fax, Office Finisher Lx, Customer Ed, Anaylst Services</t>
  </si>
  <si>
    <t>Lease of Xerox W7855PT (W7855PT TANDEM) copier  September 1, 2016 - August 31, 2017 2/3 Hole Punch, 1 Line Fax, Office FInisher Lx, Customer Ed, Anaylst Services</t>
  </si>
  <si>
    <t>Lease of Xerox W7855PT (W7855PT TANDEM) copier September 1, 2016 - August 31, 2017 2/3 Hole Punch, 1 Line Fax, Office Finisher Lx, Customer Ed, Analyst Services</t>
  </si>
  <si>
    <t>Lease of Xerox W7855PT (W7855PT TANDEM) copier  September 1, 2016 - August 31, 2017 2/3 Hole Punch, 1 Line Fax, Office Finisher Lx, Customer Ed, Analyst Services</t>
  </si>
  <si>
    <t>AGENCY</t>
  </si>
  <si>
    <t>GOVERNOR-TRUSTEED PROGRAMS</t>
  </si>
  <si>
    <t>GOVERNOR-EXECUTIVE</t>
  </si>
  <si>
    <t>PURCHASE ORDER (PO) NUMBER</t>
  </si>
  <si>
    <t>PO AMOUNT</t>
  </si>
  <si>
    <t>FISCAL YEAR</t>
  </si>
  <si>
    <t>PURCHASE ORDER DESCRIPTION</t>
  </si>
  <si>
    <t>Auditor II Temporary staffer (Experienced level bill rate )</t>
  </si>
  <si>
    <t>Business cards(250 each)</t>
  </si>
  <si>
    <t>Business cards(1000 each)</t>
  </si>
  <si>
    <t>Nameplates</t>
  </si>
  <si>
    <t xml:space="preserve">Temporary Staffer - Auditor II </t>
  </si>
  <si>
    <t>PO DATE</t>
  </si>
  <si>
    <t>LEGAL CITE</t>
  </si>
  <si>
    <t>Name badge 3 x 4 (Squared and Beveled), Fastener</t>
  </si>
  <si>
    <t>Infocus Projector lamp - SP-LAMP-092; Infocus Universal Projector Ceiling Mount - PRJ-MNTUNIV</t>
  </si>
  <si>
    <t>Internet for Server Room for FY17; DSL Line charge for Server Room for FY17</t>
  </si>
  <si>
    <t>Office Master Ergonomic Chair;L Chairmat, copy paper</t>
  </si>
  <si>
    <t>Coffee Airpots; Office supplies</t>
  </si>
  <si>
    <t>CZG HDMI Male to HDMI Female 90 UP and Down Angled Adapter #40999 and #18413</t>
  </si>
  <si>
    <t>Apple 12W USB Power Adapters #MD836LL/A; Applie iPhone/iPad charging cables # MD818AM/A</t>
  </si>
  <si>
    <t>APC Basic Rack Mount PDU # AP9562; B-Line SBSPP01FB Small Lockable Patch Panel Cover #SBSPP01FB</t>
  </si>
  <si>
    <t>Electric stapler; Office supplies</t>
  </si>
  <si>
    <t>Logitech Wireless Performance Combo MX800 - #920-006237;C2G High Speed 25ft Select HDMI Cable - #50633</t>
  </si>
  <si>
    <t>Dry erase board UNV43625; Screen Cleaning Wipes IVR51516</t>
  </si>
  <si>
    <t>Desk staplers and tape dispensers; Office supplies - consumables</t>
  </si>
  <si>
    <t>DIR - Tex. Gov't Code, Ch.2157</t>
  </si>
  <si>
    <r>
      <t xml:space="preserve">Delegated purchase - 34 TAC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>20.41</t>
    </r>
  </si>
  <si>
    <r>
      <t xml:space="preserve">Training/Conferences - Tex. Gov't Code, </t>
    </r>
    <r>
      <rPr>
        <sz val="11"/>
        <color theme="1"/>
        <rFont val="Calibri"/>
        <family val="2"/>
      </rPr>
      <t>§656.041</t>
    </r>
  </si>
  <si>
    <t>Tex. Econ. Dev. Bank - Tex. Gov't Code §489.106</t>
  </si>
  <si>
    <t>Tex. Econ. Dev. Bank - Tex. Gov't Code, Ch. 489</t>
  </si>
  <si>
    <r>
      <t xml:space="preserve">Delegated purchase - 34 TAC </t>
    </r>
    <r>
      <rPr>
        <sz val="11"/>
        <color theme="1"/>
        <rFont val="Calibri"/>
        <family val="2"/>
      </rPr>
      <t>§20.41</t>
    </r>
  </si>
  <si>
    <r>
      <t xml:space="preserve">Term Contracts - 34 TAC </t>
    </r>
    <r>
      <rPr>
        <sz val="11"/>
        <color theme="1"/>
        <rFont val="Calibri"/>
        <family val="2"/>
      </rPr>
      <t>§20.40</t>
    </r>
  </si>
  <si>
    <t>DIR - Tex. Gov't Code, Ch. 2157</t>
  </si>
  <si>
    <t>Ofc Fed-State Relations - Tex. Gov't Code, Ch. 751</t>
  </si>
  <si>
    <t>Music/Film - Tex. Gov't Code, §485.004</t>
  </si>
  <si>
    <r>
      <t xml:space="preserve">Foreign Office - Tex. Gov't Code </t>
    </r>
    <r>
      <rPr>
        <sz val="11"/>
        <color theme="1"/>
        <rFont val="Calibri"/>
        <family val="2"/>
      </rPr>
      <t>§481.027</t>
    </r>
  </si>
  <si>
    <t>Competitive RFP - Tex. Gov't Code, §§2156.121-.125</t>
  </si>
  <si>
    <t>Ofc Fed-State Relations - Tex. Gov't Code §751.005</t>
  </si>
  <si>
    <t>TIBH - Tex. Gov't Code, §2155.138</t>
  </si>
  <si>
    <t>Legal Services - Tex. Gov't Code, §2151.005</t>
  </si>
  <si>
    <t>Delegated purchase - 34 TAC §20.41</t>
  </si>
  <si>
    <t>Term Contracts - 34 TAC §20.40</t>
  </si>
  <si>
    <t>Foreign trade and investment services for State of Texas-Mexico Office</t>
  </si>
  <si>
    <t>Business cards Office (1000 each)</t>
  </si>
  <si>
    <t>Tourism Research services for Economic Impact of Tourism for FY17</t>
  </si>
  <si>
    <t>Tourism Research services for Domestic Visitor Volume and Profile Research for FY17</t>
  </si>
  <si>
    <r>
      <t>Office space lea</t>
    </r>
    <r>
      <rPr>
        <sz val="11"/>
        <rFont val="Arial"/>
        <family val="2"/>
      </rPr>
      <t>se for State of Texas-Mexico</t>
    </r>
    <r>
      <rPr>
        <sz val="11"/>
        <color theme="1"/>
        <rFont val="Arial"/>
        <family val="2"/>
      </rPr>
      <t xml:space="preserve"> Office for FY17</t>
    </r>
  </si>
  <si>
    <t>Accounting services for State of Texas-Mexico Office</t>
  </si>
  <si>
    <t>Exhibit Booth Rental for the 2017 TMEA convention and membership</t>
  </si>
  <si>
    <t>Outside legal services for Tex. Econ. Dev. Bank bond programs for FY17</t>
  </si>
  <si>
    <t>Outside counsel services for FY 17 for Tex. Econ. Dev. Bank loan programs</t>
  </si>
  <si>
    <t>American Sign Language Interpreters October 19, 2016</t>
  </si>
  <si>
    <t>Nespresso Espresso Maker for the Mansion</t>
  </si>
  <si>
    <t>Household supplies for the Mansion</t>
  </si>
  <si>
    <t>Awards for Crime Stoppers</t>
  </si>
  <si>
    <t>Chairs for OSFR DC Office- Black Faux Leather # DPN LX4700 PA OBLK</t>
  </si>
  <si>
    <t>Kitchen equipment; Kitchen supplies for the Mansion</t>
  </si>
  <si>
    <t>Light bulbs for the Mansion</t>
  </si>
  <si>
    <t>Cellulose Coasters 3-3/8" with Budgetboard backing (10,000 each) for the Mansion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</si>
</sst>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wrapText="1"/>
    </xf>
    <xf numFmtId="0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/>
    <xf numFmtId="22" fontId="2" fillId="0" borderId="1" xfId="0" applyNumberFormat="1" applyFont="1" applyFill="1" applyBorder="1"/>
    <xf numFmtId="40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view="pageBreakPreview" zoomScaleNormal="100" zoomScaleSheetLayoutView="100" workbookViewId="0">
      <selection activeCell="H35" sqref="H1:H1048576"/>
    </sheetView>
  </sheetViews>
  <sheetFormatPr defaultRowHeight="14.25" x14ac:dyDescent="0.2"/>
  <cols>
    <col min="1" max="1" width="17.28515625" style="2" customWidth="1"/>
    <col min="2" max="2" width="16.140625" style="3" bestFit="1" customWidth="1"/>
    <col min="3" max="3" width="17.28515625" style="1" customWidth="1"/>
    <col min="4" max="4" width="15" style="4" bestFit="1" customWidth="1"/>
    <col min="5" max="5" width="45.140625" style="1" customWidth="1"/>
    <col min="6" max="6" width="8.85546875" style="6" customWidth="1"/>
    <col min="7" max="7" width="71" style="5" customWidth="1"/>
    <col min="8" max="8" width="56.140625" style="1" customWidth="1"/>
    <col min="9" max="16384" width="9.140625" style="1"/>
  </cols>
  <sheetData>
    <row r="1" spans="1:8" ht="45" x14ac:dyDescent="0.25">
      <c r="A1" s="7" t="s">
        <v>231</v>
      </c>
      <c r="B1" s="7" t="s">
        <v>234</v>
      </c>
      <c r="C1" s="8" t="s">
        <v>243</v>
      </c>
      <c r="D1" s="9" t="s">
        <v>235</v>
      </c>
      <c r="E1" s="8" t="s">
        <v>214</v>
      </c>
      <c r="F1" s="10" t="s">
        <v>236</v>
      </c>
      <c r="G1" s="10" t="s">
        <v>237</v>
      </c>
      <c r="H1" s="8" t="s">
        <v>244</v>
      </c>
    </row>
    <row r="2" spans="1:8" ht="42.75" x14ac:dyDescent="0.2">
      <c r="A2" s="11" t="s">
        <v>232</v>
      </c>
      <c r="B2" s="12">
        <v>30070001</v>
      </c>
      <c r="C2" s="13">
        <v>42605.674305555556</v>
      </c>
      <c r="D2" s="14">
        <v>13891.5</v>
      </c>
      <c r="E2" s="15" t="s">
        <v>69</v>
      </c>
      <c r="F2" s="17">
        <v>17</v>
      </c>
      <c r="G2" s="16" t="s">
        <v>68</v>
      </c>
      <c r="H2" s="15" t="s">
        <v>257</v>
      </c>
    </row>
    <row r="3" spans="1:8" ht="42.75" x14ac:dyDescent="0.2">
      <c r="A3" s="11" t="s">
        <v>232</v>
      </c>
      <c r="B3" s="12">
        <v>30070002</v>
      </c>
      <c r="C3" s="13">
        <v>42606.584722222222</v>
      </c>
      <c r="D3" s="14">
        <v>100</v>
      </c>
      <c r="E3" s="15" t="s">
        <v>96</v>
      </c>
      <c r="F3" s="17">
        <v>17</v>
      </c>
      <c r="G3" s="16" t="s">
        <v>95</v>
      </c>
      <c r="H3" s="15" t="s">
        <v>257</v>
      </c>
    </row>
    <row r="4" spans="1:8" ht="43.5" x14ac:dyDescent="0.25">
      <c r="A4" s="11" t="s">
        <v>232</v>
      </c>
      <c r="B4" s="12">
        <v>30070003</v>
      </c>
      <c r="C4" s="13">
        <v>42606.625694444447</v>
      </c>
      <c r="D4" s="14">
        <v>250000</v>
      </c>
      <c r="E4" s="15" t="s">
        <v>126</v>
      </c>
      <c r="F4" s="17">
        <v>17</v>
      </c>
      <c r="G4" s="16" t="s">
        <v>125</v>
      </c>
      <c r="H4" s="15" t="s">
        <v>258</v>
      </c>
    </row>
    <row r="5" spans="1:8" ht="42.75" x14ac:dyDescent="0.2">
      <c r="A5" s="11" t="s">
        <v>232</v>
      </c>
      <c r="B5" s="12">
        <v>30070004</v>
      </c>
      <c r="C5" s="13">
        <v>42606.651388888888</v>
      </c>
      <c r="D5" s="14">
        <v>1500</v>
      </c>
      <c r="E5" s="15" t="s">
        <v>106</v>
      </c>
      <c r="F5" s="17">
        <v>17</v>
      </c>
      <c r="G5" s="16" t="s">
        <v>105</v>
      </c>
      <c r="H5" s="15" t="s">
        <v>266</v>
      </c>
    </row>
    <row r="6" spans="1:8" ht="42.75" x14ac:dyDescent="0.2">
      <c r="A6" s="11" t="s">
        <v>232</v>
      </c>
      <c r="B6" s="12">
        <v>30070005</v>
      </c>
      <c r="C6" s="13">
        <v>42606.665972222225</v>
      </c>
      <c r="D6" s="14">
        <v>4664</v>
      </c>
      <c r="E6" s="15" t="s">
        <v>137</v>
      </c>
      <c r="F6" s="17">
        <v>17</v>
      </c>
      <c r="G6" s="16" t="s">
        <v>136</v>
      </c>
      <c r="H6" s="15" t="s">
        <v>260</v>
      </c>
    </row>
    <row r="7" spans="1:8" ht="42.75" x14ac:dyDescent="0.2">
      <c r="A7" s="11" t="s">
        <v>232</v>
      </c>
      <c r="B7" s="12">
        <v>30070006</v>
      </c>
      <c r="C7" s="13">
        <v>42606.675694444442</v>
      </c>
      <c r="D7" s="14">
        <v>23000</v>
      </c>
      <c r="E7" s="15" t="s">
        <v>112</v>
      </c>
      <c r="F7" s="17">
        <v>17</v>
      </c>
      <c r="G7" s="16" t="s">
        <v>111</v>
      </c>
      <c r="H7" s="15" t="s">
        <v>261</v>
      </c>
    </row>
    <row r="8" spans="1:8" ht="43.5" x14ac:dyDescent="0.25">
      <c r="A8" s="11" t="s">
        <v>232</v>
      </c>
      <c r="B8" s="12">
        <v>30070007</v>
      </c>
      <c r="C8" s="13">
        <v>42606.678472222222</v>
      </c>
      <c r="D8" s="14">
        <v>26880</v>
      </c>
      <c r="E8" s="15" t="s">
        <v>114</v>
      </c>
      <c r="F8" s="17">
        <v>17</v>
      </c>
      <c r="G8" s="16" t="s">
        <v>113</v>
      </c>
      <c r="H8" s="15" t="s">
        <v>262</v>
      </c>
    </row>
    <row r="9" spans="1:8" ht="42.75" x14ac:dyDescent="0.2">
      <c r="A9" s="11" t="s">
        <v>232</v>
      </c>
      <c r="B9" s="12">
        <v>30070008</v>
      </c>
      <c r="C9" s="13">
        <v>42606.681944444441</v>
      </c>
      <c r="D9" s="14">
        <v>22000</v>
      </c>
      <c r="E9" s="15" t="s">
        <v>116</v>
      </c>
      <c r="F9" s="17">
        <v>17</v>
      </c>
      <c r="G9" s="16" t="s">
        <v>115</v>
      </c>
      <c r="H9" s="15" t="s">
        <v>261</v>
      </c>
    </row>
    <row r="10" spans="1:8" ht="42.75" x14ac:dyDescent="0.2">
      <c r="A10" s="11" t="s">
        <v>232</v>
      </c>
      <c r="B10" s="12">
        <v>30070008</v>
      </c>
      <c r="C10" s="13">
        <v>42606.682638888888</v>
      </c>
      <c r="D10" s="14">
        <v>8000</v>
      </c>
      <c r="E10" s="15" t="s">
        <v>116</v>
      </c>
      <c r="F10" s="17">
        <v>17</v>
      </c>
      <c r="G10" s="16" t="s">
        <v>117</v>
      </c>
      <c r="H10" s="15" t="s">
        <v>261</v>
      </c>
    </row>
    <row r="11" spans="1:8" ht="42.75" x14ac:dyDescent="0.2">
      <c r="A11" s="11" t="s">
        <v>232</v>
      </c>
      <c r="B11" s="12">
        <v>30070009</v>
      </c>
      <c r="C11" s="13">
        <v>42606.690972222219</v>
      </c>
      <c r="D11" s="14">
        <v>2080</v>
      </c>
      <c r="E11" s="15" t="s">
        <v>155</v>
      </c>
      <c r="F11" s="17">
        <v>17</v>
      </c>
      <c r="G11" s="16" t="s">
        <v>154</v>
      </c>
      <c r="H11" s="15" t="s">
        <v>266</v>
      </c>
    </row>
    <row r="12" spans="1:8" ht="43.5" x14ac:dyDescent="0.25">
      <c r="A12" s="11" t="s">
        <v>232</v>
      </c>
      <c r="B12" s="12">
        <v>30070010</v>
      </c>
      <c r="C12" s="13">
        <v>42608.475694444445</v>
      </c>
      <c r="D12" s="14">
        <v>14194.81</v>
      </c>
      <c r="E12" s="15" t="s">
        <v>10</v>
      </c>
      <c r="F12" s="17">
        <v>17</v>
      </c>
      <c r="G12" s="16" t="s">
        <v>238</v>
      </c>
      <c r="H12" s="15" t="s">
        <v>263</v>
      </c>
    </row>
    <row r="13" spans="1:8" ht="42.75" x14ac:dyDescent="0.2">
      <c r="A13" s="11" t="s">
        <v>232</v>
      </c>
      <c r="B13" s="12">
        <v>30070011</v>
      </c>
      <c r="C13" s="13">
        <v>42611.404166666667</v>
      </c>
      <c r="D13" s="14">
        <v>600</v>
      </c>
      <c r="E13" s="15" t="s">
        <v>1</v>
      </c>
      <c r="F13" s="17">
        <v>17</v>
      </c>
      <c r="G13" s="16" t="s">
        <v>138</v>
      </c>
      <c r="H13" s="15" t="s">
        <v>264</v>
      </c>
    </row>
    <row r="14" spans="1:8" ht="42.75" x14ac:dyDescent="0.2">
      <c r="A14" s="11" t="s">
        <v>232</v>
      </c>
      <c r="B14" s="12">
        <v>30070013</v>
      </c>
      <c r="C14" s="13">
        <v>42611.611111111109</v>
      </c>
      <c r="D14" s="14">
        <v>6408</v>
      </c>
      <c r="E14" s="15" t="s">
        <v>119</v>
      </c>
      <c r="F14" s="17">
        <v>17</v>
      </c>
      <c r="G14" s="16" t="s">
        <v>118</v>
      </c>
      <c r="H14" s="15" t="s">
        <v>265</v>
      </c>
    </row>
    <row r="15" spans="1:8" ht="42.75" x14ac:dyDescent="0.2">
      <c r="A15" s="11" t="s">
        <v>232</v>
      </c>
      <c r="B15" s="12">
        <v>30070014</v>
      </c>
      <c r="C15" s="13">
        <v>42611.613888888889</v>
      </c>
      <c r="D15" s="14">
        <v>154800</v>
      </c>
      <c r="E15" s="15" t="s">
        <v>119</v>
      </c>
      <c r="F15" s="17">
        <v>17</v>
      </c>
      <c r="G15" s="16" t="s">
        <v>120</v>
      </c>
      <c r="H15" s="15" t="s">
        <v>265</v>
      </c>
    </row>
    <row r="16" spans="1:8" ht="42.75" x14ac:dyDescent="0.2">
      <c r="A16" s="11" t="s">
        <v>232</v>
      </c>
      <c r="B16" s="12">
        <v>30070016</v>
      </c>
      <c r="C16" s="13">
        <v>42611.657638888886</v>
      </c>
      <c r="D16" s="14">
        <v>4572</v>
      </c>
      <c r="E16" s="15" t="s">
        <v>54</v>
      </c>
      <c r="F16" s="17">
        <v>17</v>
      </c>
      <c r="G16" s="16" t="s">
        <v>132</v>
      </c>
      <c r="H16" s="15" t="s">
        <v>266</v>
      </c>
    </row>
    <row r="17" spans="1:8" ht="42.75" x14ac:dyDescent="0.2">
      <c r="A17" s="11" t="s">
        <v>232</v>
      </c>
      <c r="B17" s="12">
        <v>30070017</v>
      </c>
      <c r="C17" s="13">
        <v>42611.688194444447</v>
      </c>
      <c r="D17" s="14">
        <v>14500</v>
      </c>
      <c r="E17" s="15" t="s">
        <v>122</v>
      </c>
      <c r="F17" s="17">
        <v>17</v>
      </c>
      <c r="G17" s="16" t="s">
        <v>121</v>
      </c>
      <c r="H17" s="15" t="s">
        <v>261</v>
      </c>
    </row>
    <row r="18" spans="1:8" ht="42.75" x14ac:dyDescent="0.2">
      <c r="A18" s="11" t="s">
        <v>232</v>
      </c>
      <c r="B18" s="12">
        <v>30070018</v>
      </c>
      <c r="C18" s="13">
        <v>42611.69027777778</v>
      </c>
      <c r="D18" s="14">
        <v>700</v>
      </c>
      <c r="E18" s="15" t="s">
        <v>124</v>
      </c>
      <c r="F18" s="17">
        <v>17</v>
      </c>
      <c r="G18" s="16" t="s">
        <v>123</v>
      </c>
      <c r="H18" s="15" t="s">
        <v>261</v>
      </c>
    </row>
    <row r="19" spans="1:8" ht="43.5" x14ac:dyDescent="0.25">
      <c r="A19" s="11" t="s">
        <v>232</v>
      </c>
      <c r="B19" s="12">
        <v>30070019</v>
      </c>
      <c r="C19" s="13">
        <v>42613.411805555559</v>
      </c>
      <c r="D19" s="14">
        <v>3499</v>
      </c>
      <c r="E19" s="15" t="s">
        <v>71</v>
      </c>
      <c r="F19" s="17">
        <v>17</v>
      </c>
      <c r="G19" s="16" t="s">
        <v>70</v>
      </c>
      <c r="H19" s="15" t="s">
        <v>262</v>
      </c>
    </row>
    <row r="20" spans="1:8" ht="43.5" x14ac:dyDescent="0.25">
      <c r="A20" s="11" t="s">
        <v>232</v>
      </c>
      <c r="B20" s="12">
        <v>30070020</v>
      </c>
      <c r="C20" s="13">
        <v>42613.433333333334</v>
      </c>
      <c r="D20" s="14">
        <v>790</v>
      </c>
      <c r="E20" s="15" t="s">
        <v>181</v>
      </c>
      <c r="F20" s="17">
        <v>17</v>
      </c>
      <c r="G20" s="16" t="s">
        <v>180</v>
      </c>
      <c r="H20" s="15" t="s">
        <v>262</v>
      </c>
    </row>
    <row r="21" spans="1:8" ht="42.75" x14ac:dyDescent="0.2">
      <c r="A21" s="11" t="s">
        <v>232</v>
      </c>
      <c r="B21" s="12">
        <v>30070034</v>
      </c>
      <c r="C21" s="13">
        <v>42614.43472222222</v>
      </c>
      <c r="D21" s="14">
        <v>2018.16</v>
      </c>
      <c r="E21" s="15" t="s">
        <v>6</v>
      </c>
      <c r="F21" s="17">
        <v>17</v>
      </c>
      <c r="G21" s="16" t="s">
        <v>221</v>
      </c>
      <c r="H21" s="15" t="s">
        <v>264</v>
      </c>
    </row>
    <row r="22" spans="1:8" ht="43.5" x14ac:dyDescent="0.25">
      <c r="A22" s="11" t="s">
        <v>232</v>
      </c>
      <c r="B22" s="12">
        <v>30070035</v>
      </c>
      <c r="C22" s="13">
        <v>42614.439583333333</v>
      </c>
      <c r="D22" s="14">
        <v>4873.92</v>
      </c>
      <c r="E22" s="15" t="s">
        <v>73</v>
      </c>
      <c r="F22" s="17">
        <v>17</v>
      </c>
      <c r="G22" s="16" t="s">
        <v>170</v>
      </c>
      <c r="H22" s="15" t="s">
        <v>263</v>
      </c>
    </row>
    <row r="23" spans="1:8" ht="43.5" x14ac:dyDescent="0.25">
      <c r="A23" s="11" t="s">
        <v>232</v>
      </c>
      <c r="B23" s="12">
        <v>30070036</v>
      </c>
      <c r="C23" s="13">
        <v>42614.442361111112</v>
      </c>
      <c r="D23" s="14">
        <v>3816.48</v>
      </c>
      <c r="E23" s="15" t="s">
        <v>73</v>
      </c>
      <c r="F23" s="17">
        <v>17</v>
      </c>
      <c r="G23" s="16" t="s">
        <v>171</v>
      </c>
      <c r="H23" s="15" t="s">
        <v>263</v>
      </c>
    </row>
    <row r="24" spans="1:8" ht="42.75" x14ac:dyDescent="0.2">
      <c r="A24" s="11" t="s">
        <v>232</v>
      </c>
      <c r="B24" s="12">
        <v>30070037</v>
      </c>
      <c r="C24" s="13">
        <v>42614.444444444445</v>
      </c>
      <c r="D24" s="14">
        <v>1733.28</v>
      </c>
      <c r="E24" s="15" t="s">
        <v>6</v>
      </c>
      <c r="F24" s="17">
        <v>17</v>
      </c>
      <c r="G24" s="16" t="s">
        <v>222</v>
      </c>
      <c r="H24" s="15" t="s">
        <v>264</v>
      </c>
    </row>
    <row r="25" spans="1:8" ht="42.75" x14ac:dyDescent="0.2">
      <c r="A25" s="11" t="s">
        <v>232</v>
      </c>
      <c r="B25" s="12">
        <v>30070038</v>
      </c>
      <c r="C25" s="13">
        <v>42614.447916666664</v>
      </c>
      <c r="D25" s="14">
        <v>1981.56</v>
      </c>
      <c r="E25" s="15" t="s">
        <v>6</v>
      </c>
      <c r="F25" s="17">
        <v>17</v>
      </c>
      <c r="G25" s="16" t="s">
        <v>216</v>
      </c>
      <c r="H25" s="15" t="s">
        <v>264</v>
      </c>
    </row>
    <row r="26" spans="1:8" ht="43.5" x14ac:dyDescent="0.25">
      <c r="A26" s="11" t="s">
        <v>232</v>
      </c>
      <c r="B26" s="12">
        <v>30070039</v>
      </c>
      <c r="C26" s="13">
        <v>42614.463888888888</v>
      </c>
      <c r="D26" s="14">
        <v>5282.64</v>
      </c>
      <c r="E26" s="15" t="s">
        <v>73</v>
      </c>
      <c r="F26" s="17">
        <v>17</v>
      </c>
      <c r="G26" s="16" t="s">
        <v>72</v>
      </c>
      <c r="H26" s="15" t="s">
        <v>263</v>
      </c>
    </row>
    <row r="27" spans="1:8" ht="43.5" x14ac:dyDescent="0.25">
      <c r="A27" s="11" t="s">
        <v>232</v>
      </c>
      <c r="B27" s="12">
        <v>30070041</v>
      </c>
      <c r="C27" s="13">
        <v>42614.592361111114</v>
      </c>
      <c r="D27" s="14">
        <v>52164.6</v>
      </c>
      <c r="E27" s="15" t="s">
        <v>172</v>
      </c>
      <c r="F27" s="17">
        <v>17</v>
      </c>
      <c r="G27" s="16" t="s">
        <v>278</v>
      </c>
      <c r="H27" s="15" t="s">
        <v>267</v>
      </c>
    </row>
    <row r="28" spans="1:8" ht="43.5" x14ac:dyDescent="0.25">
      <c r="A28" s="11" t="s">
        <v>232</v>
      </c>
      <c r="B28" s="12">
        <v>30070042</v>
      </c>
      <c r="C28" s="13">
        <v>42614.600694444445</v>
      </c>
      <c r="D28" s="14">
        <v>5554.5</v>
      </c>
      <c r="E28" s="15" t="s">
        <v>9</v>
      </c>
      <c r="F28" s="17">
        <v>17</v>
      </c>
      <c r="G28" s="18" t="s">
        <v>279</v>
      </c>
      <c r="H28" s="15" t="s">
        <v>267</v>
      </c>
    </row>
    <row r="29" spans="1:8" ht="42.75" x14ac:dyDescent="0.2">
      <c r="A29" s="11" t="s">
        <v>232</v>
      </c>
      <c r="B29" s="12">
        <v>30070043</v>
      </c>
      <c r="C29" s="13">
        <v>42614.607638888891</v>
      </c>
      <c r="D29" s="14">
        <v>36000000</v>
      </c>
      <c r="E29" s="15" t="s">
        <v>62</v>
      </c>
      <c r="F29" s="17">
        <v>17</v>
      </c>
      <c r="G29" s="16" t="s">
        <v>61</v>
      </c>
      <c r="H29" s="15" t="s">
        <v>268</v>
      </c>
    </row>
    <row r="30" spans="1:8" ht="42.75" x14ac:dyDescent="0.2">
      <c r="A30" s="11" t="s">
        <v>232</v>
      </c>
      <c r="B30" s="12">
        <v>30070044</v>
      </c>
      <c r="C30" s="13">
        <v>42614.612500000003</v>
      </c>
      <c r="D30" s="14">
        <v>2160008</v>
      </c>
      <c r="E30" s="15" t="s">
        <v>64</v>
      </c>
      <c r="F30" s="17">
        <v>17</v>
      </c>
      <c r="G30" s="16" t="s">
        <v>63</v>
      </c>
      <c r="H30" s="15" t="s">
        <v>268</v>
      </c>
    </row>
    <row r="31" spans="1:8" ht="42.75" x14ac:dyDescent="0.2">
      <c r="A31" s="11" t="s">
        <v>232</v>
      </c>
      <c r="B31" s="12">
        <v>30070045</v>
      </c>
      <c r="C31" s="13">
        <v>42614.631249999999</v>
      </c>
      <c r="D31" s="14">
        <v>600000</v>
      </c>
      <c r="E31" s="15" t="s">
        <v>108</v>
      </c>
      <c r="F31" s="17">
        <v>17</v>
      </c>
      <c r="G31" s="16" t="s">
        <v>107</v>
      </c>
      <c r="H31" s="15" t="s">
        <v>268</v>
      </c>
    </row>
    <row r="32" spans="1:8" ht="42.75" x14ac:dyDescent="0.2">
      <c r="A32" s="11" t="s">
        <v>232</v>
      </c>
      <c r="B32" s="12">
        <v>30070046</v>
      </c>
      <c r="C32" s="13">
        <v>42614.637499999997</v>
      </c>
      <c r="D32" s="14">
        <v>700000</v>
      </c>
      <c r="E32" s="15" t="s">
        <v>128</v>
      </c>
      <c r="F32" s="17">
        <v>17</v>
      </c>
      <c r="G32" s="16" t="s">
        <v>127</v>
      </c>
      <c r="H32" s="15" t="s">
        <v>268</v>
      </c>
    </row>
    <row r="33" spans="1:8" ht="42.75" x14ac:dyDescent="0.2">
      <c r="A33" s="11" t="s">
        <v>232</v>
      </c>
      <c r="B33" s="12">
        <v>30070047</v>
      </c>
      <c r="C33" s="13">
        <v>42614.642361111109</v>
      </c>
      <c r="D33" s="14">
        <v>153880</v>
      </c>
      <c r="E33" s="15" t="s">
        <v>139</v>
      </c>
      <c r="F33" s="17">
        <v>17</v>
      </c>
      <c r="G33" s="18" t="s">
        <v>276</v>
      </c>
      <c r="H33" s="15" t="s">
        <v>268</v>
      </c>
    </row>
    <row r="34" spans="1:8" ht="42.75" x14ac:dyDescent="0.2">
      <c r="A34" s="11" t="s">
        <v>232</v>
      </c>
      <c r="B34" s="12">
        <v>30070048</v>
      </c>
      <c r="C34" s="13">
        <v>42614.643750000003</v>
      </c>
      <c r="D34" s="14">
        <v>168860</v>
      </c>
      <c r="E34" s="15" t="s">
        <v>140</v>
      </c>
      <c r="F34" s="17">
        <v>17</v>
      </c>
      <c r="G34" s="18" t="s">
        <v>277</v>
      </c>
      <c r="H34" s="15" t="s">
        <v>268</v>
      </c>
    </row>
    <row r="35" spans="1:8" ht="43.5" x14ac:dyDescent="0.25">
      <c r="A35" s="11" t="s">
        <v>232</v>
      </c>
      <c r="B35" s="12">
        <v>30070074</v>
      </c>
      <c r="C35" s="13">
        <v>42615.563194444447</v>
      </c>
      <c r="D35" s="14">
        <f>4.35+0.95+5</f>
        <v>10.3</v>
      </c>
      <c r="E35" s="15" t="s">
        <v>182</v>
      </c>
      <c r="F35" s="17">
        <v>17</v>
      </c>
      <c r="G35" s="16" t="s">
        <v>245</v>
      </c>
      <c r="H35" s="15" t="s">
        <v>262</v>
      </c>
    </row>
    <row r="36" spans="1:8" ht="42.75" x14ac:dyDescent="0.2">
      <c r="A36" s="11" t="s">
        <v>232</v>
      </c>
      <c r="B36" s="12">
        <v>30070076</v>
      </c>
      <c r="C36" s="13">
        <v>42615.649305555555</v>
      </c>
      <c r="D36" s="14">
        <v>9600</v>
      </c>
      <c r="E36" s="15" t="s">
        <v>184</v>
      </c>
      <c r="F36" s="17">
        <v>17</v>
      </c>
      <c r="G36" s="16" t="s">
        <v>183</v>
      </c>
      <c r="H36" s="19" t="s">
        <v>269</v>
      </c>
    </row>
    <row r="37" spans="1:8" ht="42.75" x14ac:dyDescent="0.2">
      <c r="A37" s="11" t="s">
        <v>232</v>
      </c>
      <c r="B37" s="12">
        <v>30070078</v>
      </c>
      <c r="C37" s="13">
        <v>42615.670138888891</v>
      </c>
      <c r="D37" s="14">
        <v>3500</v>
      </c>
      <c r="E37" s="15" t="s">
        <v>179</v>
      </c>
      <c r="F37" s="17">
        <v>17</v>
      </c>
      <c r="G37" s="16" t="s">
        <v>178</v>
      </c>
      <c r="H37" s="19" t="s">
        <v>261</v>
      </c>
    </row>
    <row r="38" spans="1:8" ht="43.5" x14ac:dyDescent="0.25">
      <c r="A38" s="11" t="s">
        <v>232</v>
      </c>
      <c r="B38" s="12">
        <v>30070079</v>
      </c>
      <c r="C38" s="13">
        <v>42615.673611111109</v>
      </c>
      <c r="D38" s="14">
        <v>10500</v>
      </c>
      <c r="E38" s="15" t="s">
        <v>209</v>
      </c>
      <c r="F38" s="17">
        <v>17</v>
      </c>
      <c r="G38" s="16" t="s">
        <v>208</v>
      </c>
      <c r="H38" s="15" t="s">
        <v>262</v>
      </c>
    </row>
    <row r="39" spans="1:8" ht="43.5" x14ac:dyDescent="0.25">
      <c r="A39" s="11" t="s">
        <v>232</v>
      </c>
      <c r="B39" s="12">
        <v>30070080</v>
      </c>
      <c r="C39" s="13">
        <v>42615.682638888888</v>
      </c>
      <c r="D39" s="14">
        <v>34866</v>
      </c>
      <c r="E39" s="15" t="s">
        <v>211</v>
      </c>
      <c r="F39" s="17">
        <v>17</v>
      </c>
      <c r="G39" s="16" t="s">
        <v>210</v>
      </c>
      <c r="H39" s="15" t="s">
        <v>262</v>
      </c>
    </row>
    <row r="40" spans="1:8" ht="42.75" x14ac:dyDescent="0.2">
      <c r="A40" s="11" t="s">
        <v>232</v>
      </c>
      <c r="B40" s="12">
        <v>30070081</v>
      </c>
      <c r="C40" s="13">
        <v>42615.702777777777</v>
      </c>
      <c r="D40" s="14">
        <v>2180</v>
      </c>
      <c r="E40" s="15" t="s">
        <v>188</v>
      </c>
      <c r="F40" s="17">
        <v>17</v>
      </c>
      <c r="G40" s="16" t="s">
        <v>187</v>
      </c>
      <c r="H40" s="15" t="s">
        <v>261</v>
      </c>
    </row>
    <row r="41" spans="1:8" ht="42.75" x14ac:dyDescent="0.2">
      <c r="A41" s="11" t="s">
        <v>232</v>
      </c>
      <c r="B41" s="12">
        <v>30070082</v>
      </c>
      <c r="C41" s="13">
        <v>42615.705555555556</v>
      </c>
      <c r="D41" s="14">
        <v>114000</v>
      </c>
      <c r="E41" s="15" t="s">
        <v>188</v>
      </c>
      <c r="F41" s="17">
        <v>17</v>
      </c>
      <c r="G41" s="16" t="s">
        <v>189</v>
      </c>
      <c r="H41" s="15" t="s">
        <v>261</v>
      </c>
    </row>
    <row r="42" spans="1:8" ht="42.75" x14ac:dyDescent="0.2">
      <c r="A42" s="11" t="s">
        <v>232</v>
      </c>
      <c r="B42" s="12">
        <v>30070116</v>
      </c>
      <c r="C42" s="13">
        <v>42619.429166666669</v>
      </c>
      <c r="D42" s="14">
        <v>3062.28</v>
      </c>
      <c r="E42" s="15" t="s">
        <v>131</v>
      </c>
      <c r="F42" s="17">
        <v>17</v>
      </c>
      <c r="G42" s="16" t="s">
        <v>141</v>
      </c>
      <c r="H42" s="15" t="s">
        <v>264</v>
      </c>
    </row>
    <row r="43" spans="1:8" ht="42.75" x14ac:dyDescent="0.2">
      <c r="A43" s="11" t="s">
        <v>232</v>
      </c>
      <c r="B43" s="12">
        <v>30070120</v>
      </c>
      <c r="C43" s="13">
        <v>42619.451388888891</v>
      </c>
      <c r="D43" s="14">
        <v>377000</v>
      </c>
      <c r="E43" s="15" t="s">
        <v>190</v>
      </c>
      <c r="F43" s="17">
        <v>17</v>
      </c>
      <c r="G43" s="18" t="s">
        <v>274</v>
      </c>
      <c r="H43" s="15" t="s">
        <v>268</v>
      </c>
    </row>
    <row r="44" spans="1:8" ht="42.75" x14ac:dyDescent="0.2">
      <c r="A44" s="11" t="s">
        <v>232</v>
      </c>
      <c r="B44" s="12">
        <v>30070122</v>
      </c>
      <c r="C44" s="13">
        <v>42619.473611111112</v>
      </c>
      <c r="D44" s="14">
        <v>75000</v>
      </c>
      <c r="E44" s="15" t="s">
        <v>174</v>
      </c>
      <c r="F44" s="17">
        <v>17</v>
      </c>
      <c r="G44" s="16" t="s">
        <v>173</v>
      </c>
      <c r="H44" s="15" t="s">
        <v>261</v>
      </c>
    </row>
    <row r="45" spans="1:8" ht="43.5" x14ac:dyDescent="0.25">
      <c r="A45" s="11" t="s">
        <v>232</v>
      </c>
      <c r="B45" s="12">
        <v>30070123</v>
      </c>
      <c r="C45" s="13">
        <v>42619.477777777778</v>
      </c>
      <c r="D45" s="14">
        <v>280</v>
      </c>
      <c r="E45" s="15" t="s">
        <v>176</v>
      </c>
      <c r="F45" s="17">
        <v>17</v>
      </c>
      <c r="G45" s="16" t="s">
        <v>175</v>
      </c>
      <c r="H45" s="15" t="s">
        <v>262</v>
      </c>
    </row>
    <row r="46" spans="1:8" ht="42.75" x14ac:dyDescent="0.2">
      <c r="A46" s="11" t="s">
        <v>232</v>
      </c>
      <c r="B46" s="12">
        <v>30070166</v>
      </c>
      <c r="C46" s="13">
        <v>42620.476388888892</v>
      </c>
      <c r="D46" s="14">
        <v>67823.77</v>
      </c>
      <c r="E46" s="15" t="s">
        <v>3</v>
      </c>
      <c r="F46" s="17">
        <v>17</v>
      </c>
      <c r="G46" s="16" t="s">
        <v>2</v>
      </c>
      <c r="H46" s="15" t="s">
        <v>264</v>
      </c>
    </row>
    <row r="47" spans="1:8" ht="43.5" x14ac:dyDescent="0.25">
      <c r="A47" s="11" t="s">
        <v>232</v>
      </c>
      <c r="B47" s="12">
        <v>30070168</v>
      </c>
      <c r="C47" s="13">
        <v>42620.621527777781</v>
      </c>
      <c r="D47" s="14">
        <v>52.75</v>
      </c>
      <c r="E47" s="15" t="s">
        <v>5</v>
      </c>
      <c r="F47" s="17">
        <v>17</v>
      </c>
      <c r="G47" s="16" t="s">
        <v>4</v>
      </c>
      <c r="H47" s="15" t="s">
        <v>262</v>
      </c>
    </row>
    <row r="48" spans="1:8" ht="42.75" x14ac:dyDescent="0.2">
      <c r="A48" s="11" t="s">
        <v>232</v>
      </c>
      <c r="B48" s="12">
        <v>30070169</v>
      </c>
      <c r="C48" s="13">
        <v>42620.629166666666</v>
      </c>
      <c r="D48" s="14">
        <v>500</v>
      </c>
      <c r="E48" s="15" t="s">
        <v>66</v>
      </c>
      <c r="F48" s="17">
        <v>17</v>
      </c>
      <c r="G48" s="16" t="s">
        <v>65</v>
      </c>
      <c r="H48" s="15" t="s">
        <v>266</v>
      </c>
    </row>
    <row r="49" spans="1:8" ht="43.5" x14ac:dyDescent="0.25">
      <c r="A49" s="11" t="s">
        <v>232</v>
      </c>
      <c r="B49" s="12">
        <v>30070170</v>
      </c>
      <c r="C49" s="13">
        <v>42620.632638888892</v>
      </c>
      <c r="D49" s="14">
        <v>250</v>
      </c>
      <c r="E49" s="15" t="s">
        <v>60</v>
      </c>
      <c r="F49" s="17">
        <v>17</v>
      </c>
      <c r="G49" s="16" t="s">
        <v>59</v>
      </c>
      <c r="H49" s="15" t="s">
        <v>262</v>
      </c>
    </row>
    <row r="50" spans="1:8" ht="43.5" x14ac:dyDescent="0.25">
      <c r="A50" s="11" t="s">
        <v>232</v>
      </c>
      <c r="B50" s="12">
        <v>30070364</v>
      </c>
      <c r="C50" s="13">
        <v>42621.488194444442</v>
      </c>
      <c r="D50" s="14">
        <v>63</v>
      </c>
      <c r="E50" s="15" t="s">
        <v>15</v>
      </c>
      <c r="F50" s="17">
        <v>17</v>
      </c>
      <c r="G50" s="16" t="s">
        <v>239</v>
      </c>
      <c r="H50" s="15" t="s">
        <v>263</v>
      </c>
    </row>
    <row r="51" spans="1:8" ht="43.5" x14ac:dyDescent="0.25">
      <c r="A51" s="11" t="s">
        <v>232</v>
      </c>
      <c r="B51" s="12">
        <v>30070365</v>
      </c>
      <c r="C51" s="13">
        <v>42621.506944444445</v>
      </c>
      <c r="D51" s="14">
        <v>4800</v>
      </c>
      <c r="E51" s="15" t="s">
        <v>166</v>
      </c>
      <c r="F51" s="17">
        <v>17</v>
      </c>
      <c r="G51" s="16" t="s">
        <v>165</v>
      </c>
      <c r="H51" s="15" t="s">
        <v>259</v>
      </c>
    </row>
    <row r="52" spans="1:8" ht="43.5" x14ac:dyDescent="0.25">
      <c r="A52" s="11" t="s">
        <v>232</v>
      </c>
      <c r="B52" s="12">
        <v>30070367</v>
      </c>
      <c r="C52" s="13">
        <v>42621.604861111111</v>
      </c>
      <c r="D52" s="14">
        <f>34.6+4.85</f>
        <v>39.450000000000003</v>
      </c>
      <c r="E52" s="15" t="s">
        <v>15</v>
      </c>
      <c r="F52" s="17">
        <v>17</v>
      </c>
      <c r="G52" s="16" t="s">
        <v>240</v>
      </c>
      <c r="H52" s="15" t="s">
        <v>263</v>
      </c>
    </row>
    <row r="53" spans="1:8" ht="43.5" x14ac:dyDescent="0.25">
      <c r="A53" s="11" t="s">
        <v>232</v>
      </c>
      <c r="B53" s="12">
        <v>30070406</v>
      </c>
      <c r="C53" s="13">
        <v>42622.716666666667</v>
      </c>
      <c r="D53" s="14">
        <f>82.96+4.7</f>
        <v>87.66</v>
      </c>
      <c r="E53" s="15" t="s">
        <v>213</v>
      </c>
      <c r="F53" s="17">
        <v>17</v>
      </c>
      <c r="G53" s="16" t="s">
        <v>212</v>
      </c>
      <c r="H53" s="15" t="s">
        <v>262</v>
      </c>
    </row>
    <row r="54" spans="1:8" ht="43.5" x14ac:dyDescent="0.25">
      <c r="A54" s="11" t="s">
        <v>232</v>
      </c>
      <c r="B54" s="12">
        <v>30070438</v>
      </c>
      <c r="C54" s="13">
        <v>42625.387499999997</v>
      </c>
      <c r="D54" s="14">
        <f>472.5+25</f>
        <v>497.5</v>
      </c>
      <c r="E54" s="15" t="s">
        <v>164</v>
      </c>
      <c r="F54" s="17">
        <v>17</v>
      </c>
      <c r="G54" s="16" t="s">
        <v>163</v>
      </c>
      <c r="H54" s="15" t="s">
        <v>262</v>
      </c>
    </row>
    <row r="55" spans="1:8" ht="43.5" x14ac:dyDescent="0.25">
      <c r="A55" s="11" t="s">
        <v>232</v>
      </c>
      <c r="B55" s="12">
        <v>30070446</v>
      </c>
      <c r="C55" s="13">
        <v>42625.529861111114</v>
      </c>
      <c r="D55" s="14">
        <v>200</v>
      </c>
      <c r="E55" s="15" t="s">
        <v>158</v>
      </c>
      <c r="F55" s="17">
        <v>17</v>
      </c>
      <c r="G55" s="16" t="s">
        <v>157</v>
      </c>
      <c r="H55" s="15" t="s">
        <v>262</v>
      </c>
    </row>
    <row r="56" spans="1:8" ht="43.5" x14ac:dyDescent="0.25">
      <c r="A56" s="11" t="s">
        <v>232</v>
      </c>
      <c r="B56" s="12">
        <v>30070447</v>
      </c>
      <c r="C56" s="13">
        <v>42625.577777777777</v>
      </c>
      <c r="D56" s="14">
        <f>900+54</f>
        <v>954</v>
      </c>
      <c r="E56" s="15" t="s">
        <v>129</v>
      </c>
      <c r="F56" s="17">
        <v>17</v>
      </c>
      <c r="G56" s="18" t="s">
        <v>287</v>
      </c>
      <c r="H56" s="15" t="s">
        <v>262</v>
      </c>
    </row>
    <row r="57" spans="1:8" ht="43.5" x14ac:dyDescent="0.25">
      <c r="A57" s="11" t="s">
        <v>232</v>
      </c>
      <c r="B57" s="12">
        <v>30070449</v>
      </c>
      <c r="C57" s="13">
        <v>42625.597222222219</v>
      </c>
      <c r="D57" s="14">
        <f>520+19.14</f>
        <v>539.14</v>
      </c>
      <c r="E57" s="15" t="s">
        <v>143</v>
      </c>
      <c r="F57" s="17">
        <v>17</v>
      </c>
      <c r="G57" s="16" t="s">
        <v>142</v>
      </c>
      <c r="H57" s="15" t="s">
        <v>262</v>
      </c>
    </row>
    <row r="58" spans="1:8" ht="43.5" x14ac:dyDescent="0.25">
      <c r="A58" s="11" t="s">
        <v>232</v>
      </c>
      <c r="B58" s="12">
        <v>30070452</v>
      </c>
      <c r="C58" s="13">
        <v>42625.669444444444</v>
      </c>
      <c r="D58" s="14">
        <v>50000</v>
      </c>
      <c r="E58" s="15" t="s">
        <v>152</v>
      </c>
      <c r="F58" s="17">
        <v>17</v>
      </c>
      <c r="G58" s="16" t="s">
        <v>151</v>
      </c>
      <c r="H58" s="15" t="s">
        <v>263</v>
      </c>
    </row>
    <row r="59" spans="1:8" ht="42.75" x14ac:dyDescent="0.2">
      <c r="A59" s="11" t="s">
        <v>232</v>
      </c>
      <c r="B59" s="12">
        <v>30070453</v>
      </c>
      <c r="C59" s="13">
        <v>42625.683333333334</v>
      </c>
      <c r="D59" s="14">
        <v>2000</v>
      </c>
      <c r="E59" s="15" t="s">
        <v>96</v>
      </c>
      <c r="F59" s="17">
        <v>17</v>
      </c>
      <c r="G59" s="16" t="s">
        <v>153</v>
      </c>
      <c r="H59" s="15" t="s">
        <v>264</v>
      </c>
    </row>
    <row r="60" spans="1:8" ht="43.5" x14ac:dyDescent="0.25">
      <c r="A60" s="11" t="s">
        <v>232</v>
      </c>
      <c r="B60" s="12">
        <v>30070471</v>
      </c>
      <c r="C60" s="13">
        <v>42626.616666666669</v>
      </c>
      <c r="D60" s="14">
        <v>2140</v>
      </c>
      <c r="E60" s="15" t="s">
        <v>147</v>
      </c>
      <c r="F60" s="17">
        <v>17</v>
      </c>
      <c r="G60" s="16" t="s">
        <v>146</v>
      </c>
      <c r="H60" s="15" t="s">
        <v>262</v>
      </c>
    </row>
    <row r="61" spans="1:8" ht="42.75" x14ac:dyDescent="0.2">
      <c r="A61" s="11" t="s">
        <v>232</v>
      </c>
      <c r="B61" s="12">
        <v>30070473</v>
      </c>
      <c r="C61" s="13">
        <v>42626.65625</v>
      </c>
      <c r="D61" s="14">
        <f>600+75</f>
        <v>675</v>
      </c>
      <c r="E61" s="15" t="s">
        <v>133</v>
      </c>
      <c r="F61" s="17">
        <v>17</v>
      </c>
      <c r="G61" s="18" t="s">
        <v>280</v>
      </c>
      <c r="H61" s="19" t="s">
        <v>266</v>
      </c>
    </row>
    <row r="62" spans="1:8" ht="43.5" x14ac:dyDescent="0.25">
      <c r="A62" s="11" t="s">
        <v>232</v>
      </c>
      <c r="B62" s="12">
        <v>30070474</v>
      </c>
      <c r="C62" s="13">
        <v>42626.664583333331</v>
      </c>
      <c r="D62" s="14">
        <f>119.71+52.85</f>
        <v>172.56</v>
      </c>
      <c r="E62" s="15" t="s">
        <v>134</v>
      </c>
      <c r="F62" s="17">
        <v>17</v>
      </c>
      <c r="G62" s="16" t="s">
        <v>28</v>
      </c>
      <c r="H62" s="15" t="s">
        <v>262</v>
      </c>
    </row>
    <row r="63" spans="1:8" ht="43.5" x14ac:dyDescent="0.25">
      <c r="A63" s="11" t="s">
        <v>232</v>
      </c>
      <c r="B63" s="12">
        <v>30070477</v>
      </c>
      <c r="C63" s="13">
        <v>42626.720833333333</v>
      </c>
      <c r="D63" s="14">
        <f>650+35</f>
        <v>685</v>
      </c>
      <c r="E63" s="15" t="s">
        <v>162</v>
      </c>
      <c r="F63" s="17">
        <v>17</v>
      </c>
      <c r="G63" s="16" t="s">
        <v>161</v>
      </c>
      <c r="H63" s="15" t="s">
        <v>262</v>
      </c>
    </row>
    <row r="64" spans="1:8" ht="42.75" x14ac:dyDescent="0.2">
      <c r="A64" s="11" t="s">
        <v>232</v>
      </c>
      <c r="B64" s="12">
        <v>30070573</v>
      </c>
      <c r="C64" s="13">
        <v>42627.425000000003</v>
      </c>
      <c r="D64" s="14">
        <v>1614.36</v>
      </c>
      <c r="E64" s="15" t="s">
        <v>6</v>
      </c>
      <c r="F64" s="17">
        <v>17</v>
      </c>
      <c r="G64" s="16" t="s">
        <v>215</v>
      </c>
      <c r="H64" s="15" t="s">
        <v>264</v>
      </c>
    </row>
    <row r="65" spans="1:8" ht="43.5" x14ac:dyDescent="0.25">
      <c r="A65" s="11" t="s">
        <v>232</v>
      </c>
      <c r="B65" s="12">
        <v>30070640</v>
      </c>
      <c r="C65" s="13">
        <v>42632.419444444444</v>
      </c>
      <c r="D65" s="14">
        <v>18000</v>
      </c>
      <c r="E65" s="15" t="s">
        <v>110</v>
      </c>
      <c r="F65" s="17">
        <v>17</v>
      </c>
      <c r="G65" s="16" t="s">
        <v>109</v>
      </c>
      <c r="H65" s="15" t="s">
        <v>259</v>
      </c>
    </row>
    <row r="66" spans="1:8" ht="43.5" x14ac:dyDescent="0.25">
      <c r="A66" s="11" t="s">
        <v>232</v>
      </c>
      <c r="B66" s="12">
        <v>30070644</v>
      </c>
      <c r="C66" s="13">
        <v>42632.439583333333</v>
      </c>
      <c r="D66" s="14">
        <v>525</v>
      </c>
      <c r="E66" s="15" t="s">
        <v>8</v>
      </c>
      <c r="F66" s="17">
        <v>17</v>
      </c>
      <c r="G66" s="16" t="s">
        <v>7</v>
      </c>
      <c r="H66" s="15" t="s">
        <v>262</v>
      </c>
    </row>
    <row r="67" spans="1:8" ht="43.5" x14ac:dyDescent="0.25">
      <c r="A67" s="11" t="s">
        <v>232</v>
      </c>
      <c r="B67" s="12">
        <v>30070700</v>
      </c>
      <c r="C67" s="13">
        <v>42633.410416666666</v>
      </c>
      <c r="D67" s="14">
        <f>36+36</f>
        <v>72</v>
      </c>
      <c r="E67" s="15" t="s">
        <v>48</v>
      </c>
      <c r="F67" s="17">
        <v>17</v>
      </c>
      <c r="G67" s="16" t="s">
        <v>47</v>
      </c>
      <c r="H67" s="15" t="s">
        <v>262</v>
      </c>
    </row>
    <row r="68" spans="1:8" ht="43.5" x14ac:dyDescent="0.25">
      <c r="A68" s="11" t="s">
        <v>232</v>
      </c>
      <c r="B68" s="12">
        <v>30070725</v>
      </c>
      <c r="C68" s="13">
        <v>42633.634722222225</v>
      </c>
      <c r="D68" s="14">
        <v>3060</v>
      </c>
      <c r="E68" s="15" t="s">
        <v>49</v>
      </c>
      <c r="F68" s="17">
        <v>17</v>
      </c>
      <c r="G68" s="16" t="s">
        <v>50</v>
      </c>
      <c r="H68" s="15" t="s">
        <v>259</v>
      </c>
    </row>
    <row r="69" spans="1:8" ht="43.5" x14ac:dyDescent="0.25">
      <c r="A69" s="11" t="s">
        <v>232</v>
      </c>
      <c r="B69" s="12">
        <v>30070743</v>
      </c>
      <c r="C69" s="13">
        <v>42634.467361111114</v>
      </c>
      <c r="D69" s="14">
        <v>375</v>
      </c>
      <c r="E69" s="15" t="s">
        <v>14</v>
      </c>
      <c r="F69" s="17">
        <v>17</v>
      </c>
      <c r="G69" s="16" t="s">
        <v>13</v>
      </c>
      <c r="H69" s="15" t="s">
        <v>262</v>
      </c>
    </row>
    <row r="70" spans="1:8" ht="43.5" x14ac:dyDescent="0.25">
      <c r="A70" s="11" t="s">
        <v>232</v>
      </c>
      <c r="B70" s="12">
        <v>30070754</v>
      </c>
      <c r="C70" s="13">
        <v>42634.611111111109</v>
      </c>
      <c r="D70" s="14">
        <f>50+34.6</f>
        <v>84.6</v>
      </c>
      <c r="E70" s="15" t="s">
        <v>15</v>
      </c>
      <c r="F70" s="17">
        <v>17</v>
      </c>
      <c r="G70" s="16" t="s">
        <v>240</v>
      </c>
      <c r="H70" s="15" t="s">
        <v>263</v>
      </c>
    </row>
    <row r="71" spans="1:8" ht="42.75" x14ac:dyDescent="0.2">
      <c r="A71" s="11" t="s">
        <v>232</v>
      </c>
      <c r="B71" s="12">
        <v>30070774</v>
      </c>
      <c r="C71" s="13">
        <v>42635.464583333334</v>
      </c>
      <c r="D71" s="14">
        <f>214.2+113.74</f>
        <v>327.94</v>
      </c>
      <c r="E71" s="15" t="s">
        <v>12</v>
      </c>
      <c r="F71" s="17">
        <v>17</v>
      </c>
      <c r="G71" s="16" t="s">
        <v>246</v>
      </c>
      <c r="H71" s="15" t="s">
        <v>264</v>
      </c>
    </row>
    <row r="72" spans="1:8" ht="42.75" x14ac:dyDescent="0.2">
      <c r="A72" s="11" t="s">
        <v>232</v>
      </c>
      <c r="B72" s="12">
        <v>30070775</v>
      </c>
      <c r="C72" s="13">
        <v>42635.486111111109</v>
      </c>
      <c r="D72" s="14">
        <v>235.56</v>
      </c>
      <c r="E72" s="15" t="s">
        <v>17</v>
      </c>
      <c r="F72" s="17">
        <v>17</v>
      </c>
      <c r="G72" s="16" t="s">
        <v>16</v>
      </c>
      <c r="H72" s="15" t="s">
        <v>270</v>
      </c>
    </row>
    <row r="73" spans="1:8" ht="42.75" x14ac:dyDescent="0.2">
      <c r="A73" s="11" t="s">
        <v>232</v>
      </c>
      <c r="B73" s="12">
        <v>30070777</v>
      </c>
      <c r="C73" s="13">
        <v>42635.631944444445</v>
      </c>
      <c r="D73" s="14">
        <v>50000</v>
      </c>
      <c r="E73" s="15" t="s">
        <v>18</v>
      </c>
      <c r="F73" s="17">
        <v>17</v>
      </c>
      <c r="G73" s="18" t="s">
        <v>281</v>
      </c>
      <c r="H73" s="15" t="s">
        <v>271</v>
      </c>
    </row>
    <row r="74" spans="1:8" ht="42.75" x14ac:dyDescent="0.2">
      <c r="A74" s="11" t="s">
        <v>232</v>
      </c>
      <c r="B74" s="12">
        <v>30070784</v>
      </c>
      <c r="C74" s="13">
        <v>42635.686805555553</v>
      </c>
      <c r="D74" s="14">
        <v>88.96</v>
      </c>
      <c r="E74" s="15" t="s">
        <v>12</v>
      </c>
      <c r="F74" s="17">
        <v>17</v>
      </c>
      <c r="G74" s="16" t="s">
        <v>19</v>
      </c>
      <c r="H74" s="15" t="s">
        <v>264</v>
      </c>
    </row>
    <row r="75" spans="1:8" ht="42.75" x14ac:dyDescent="0.2">
      <c r="A75" s="11" t="s">
        <v>232</v>
      </c>
      <c r="B75" s="12">
        <v>30070784</v>
      </c>
      <c r="C75" s="13">
        <v>42635.6875</v>
      </c>
      <c r="D75" s="14">
        <v>9.27</v>
      </c>
      <c r="E75" s="15" t="s">
        <v>12</v>
      </c>
      <c r="F75" s="17">
        <v>17</v>
      </c>
      <c r="G75" s="16" t="s">
        <v>20</v>
      </c>
      <c r="H75" s="15" t="s">
        <v>264</v>
      </c>
    </row>
    <row r="76" spans="1:8" ht="42.75" x14ac:dyDescent="0.2">
      <c r="A76" s="11" t="s">
        <v>232</v>
      </c>
      <c r="B76" s="12">
        <v>30070784</v>
      </c>
      <c r="C76" s="13">
        <v>42635.6875</v>
      </c>
      <c r="D76" s="14">
        <v>146</v>
      </c>
      <c r="E76" s="15" t="s">
        <v>12</v>
      </c>
      <c r="F76" s="17">
        <v>17</v>
      </c>
      <c r="G76" s="16" t="s">
        <v>21</v>
      </c>
      <c r="H76" s="15" t="s">
        <v>264</v>
      </c>
    </row>
    <row r="77" spans="1:8" ht="42.75" x14ac:dyDescent="0.2">
      <c r="A77" s="11" t="s">
        <v>232</v>
      </c>
      <c r="B77" s="12">
        <v>30070784</v>
      </c>
      <c r="C77" s="13">
        <v>42635.688194444447</v>
      </c>
      <c r="D77" s="14">
        <v>35.450000000000003</v>
      </c>
      <c r="E77" s="15" t="s">
        <v>12</v>
      </c>
      <c r="F77" s="17">
        <v>17</v>
      </c>
      <c r="G77" s="16" t="s">
        <v>22</v>
      </c>
      <c r="H77" s="15" t="s">
        <v>264</v>
      </c>
    </row>
    <row r="78" spans="1:8" ht="42.75" x14ac:dyDescent="0.2">
      <c r="A78" s="11" t="s">
        <v>232</v>
      </c>
      <c r="B78" s="12">
        <v>30070784</v>
      </c>
      <c r="C78" s="13">
        <v>42635.688888888886</v>
      </c>
      <c r="D78" s="14">
        <v>29.95</v>
      </c>
      <c r="E78" s="15" t="s">
        <v>12</v>
      </c>
      <c r="F78" s="17">
        <v>17</v>
      </c>
      <c r="G78" s="16" t="s">
        <v>23</v>
      </c>
      <c r="H78" s="15" t="s">
        <v>264</v>
      </c>
    </row>
    <row r="79" spans="1:8" ht="42.75" x14ac:dyDescent="0.2">
      <c r="A79" s="11" t="s">
        <v>232</v>
      </c>
      <c r="B79" s="12">
        <v>30070784</v>
      </c>
      <c r="C79" s="13">
        <v>42635.688888888886</v>
      </c>
      <c r="D79" s="14">
        <v>13.64</v>
      </c>
      <c r="E79" s="15" t="s">
        <v>12</v>
      </c>
      <c r="F79" s="17">
        <v>17</v>
      </c>
      <c r="G79" s="16" t="s">
        <v>24</v>
      </c>
      <c r="H79" s="15" t="s">
        <v>264</v>
      </c>
    </row>
    <row r="80" spans="1:8" ht="42.75" x14ac:dyDescent="0.2">
      <c r="A80" s="11" t="s">
        <v>232</v>
      </c>
      <c r="B80" s="12">
        <v>30070784</v>
      </c>
      <c r="C80" s="13">
        <v>42635.689583333333</v>
      </c>
      <c r="D80" s="14">
        <v>858.74</v>
      </c>
      <c r="E80" s="15" t="s">
        <v>12</v>
      </c>
      <c r="F80" s="17">
        <v>17</v>
      </c>
      <c r="G80" s="16" t="s">
        <v>25</v>
      </c>
      <c r="H80" s="15" t="s">
        <v>264</v>
      </c>
    </row>
    <row r="81" spans="1:8" ht="42.75" x14ac:dyDescent="0.2">
      <c r="A81" s="11" t="s">
        <v>232</v>
      </c>
      <c r="B81" s="12">
        <v>30070784</v>
      </c>
      <c r="C81" s="13">
        <v>42635.689583333333</v>
      </c>
      <c r="D81" s="14">
        <v>23.85</v>
      </c>
      <c r="E81" s="15" t="s">
        <v>12</v>
      </c>
      <c r="F81" s="17">
        <v>17</v>
      </c>
      <c r="G81" s="16" t="s">
        <v>26</v>
      </c>
      <c r="H81" s="15" t="s">
        <v>264</v>
      </c>
    </row>
    <row r="82" spans="1:8" ht="42.75" x14ac:dyDescent="0.2">
      <c r="A82" s="11" t="s">
        <v>232</v>
      </c>
      <c r="B82" s="12">
        <v>30070784</v>
      </c>
      <c r="C82" s="13">
        <v>42635.69027777778</v>
      </c>
      <c r="D82" s="14">
        <v>113.74</v>
      </c>
      <c r="E82" s="15" t="s">
        <v>12</v>
      </c>
      <c r="F82" s="17">
        <v>17</v>
      </c>
      <c r="G82" s="16" t="s">
        <v>27</v>
      </c>
      <c r="H82" s="15" t="s">
        <v>264</v>
      </c>
    </row>
    <row r="83" spans="1:8" ht="43.5" x14ac:dyDescent="0.25">
      <c r="A83" s="11" t="s">
        <v>232</v>
      </c>
      <c r="B83" s="12">
        <v>30070785</v>
      </c>
      <c r="C83" s="13">
        <v>42635.700694444444</v>
      </c>
      <c r="D83" s="14">
        <v>10.99</v>
      </c>
      <c r="E83" s="15" t="s">
        <v>35</v>
      </c>
      <c r="F83" s="17">
        <v>17</v>
      </c>
      <c r="G83" s="16" t="s">
        <v>34</v>
      </c>
      <c r="H83" s="15" t="s">
        <v>262</v>
      </c>
    </row>
    <row r="84" spans="1:8" ht="43.5" x14ac:dyDescent="0.25">
      <c r="A84" s="11" t="s">
        <v>232</v>
      </c>
      <c r="B84" s="12">
        <v>30070786</v>
      </c>
      <c r="C84" s="13">
        <v>42635.703472222223</v>
      </c>
      <c r="D84" s="14">
        <v>12.12</v>
      </c>
      <c r="E84" s="15" t="s">
        <v>37</v>
      </c>
      <c r="F84" s="17">
        <v>17</v>
      </c>
      <c r="G84" s="16" t="s">
        <v>36</v>
      </c>
      <c r="H84" s="15" t="s">
        <v>262</v>
      </c>
    </row>
    <row r="85" spans="1:8" ht="43.5" x14ac:dyDescent="0.25">
      <c r="A85" s="11" t="s">
        <v>232</v>
      </c>
      <c r="B85" s="12">
        <v>30070786</v>
      </c>
      <c r="C85" s="13">
        <v>42635.70416666667</v>
      </c>
      <c r="D85" s="14">
        <v>646</v>
      </c>
      <c r="E85" s="15" t="s">
        <v>37</v>
      </c>
      <c r="F85" s="17">
        <v>17</v>
      </c>
      <c r="G85" s="16" t="s">
        <v>38</v>
      </c>
      <c r="H85" s="15" t="s">
        <v>262</v>
      </c>
    </row>
    <row r="86" spans="1:8" ht="43.5" x14ac:dyDescent="0.25">
      <c r="A86" s="11" t="s">
        <v>232</v>
      </c>
      <c r="B86" s="12">
        <v>30070786</v>
      </c>
      <c r="C86" s="13">
        <v>42635.704861111109</v>
      </c>
      <c r="D86" s="14">
        <v>13.23</v>
      </c>
      <c r="E86" s="15" t="s">
        <v>37</v>
      </c>
      <c r="F86" s="17">
        <v>17</v>
      </c>
      <c r="G86" s="16" t="s">
        <v>39</v>
      </c>
      <c r="H86" s="15" t="s">
        <v>262</v>
      </c>
    </row>
    <row r="87" spans="1:8" ht="43.5" x14ac:dyDescent="0.25">
      <c r="A87" s="11" t="s">
        <v>232</v>
      </c>
      <c r="B87" s="12">
        <v>30070786</v>
      </c>
      <c r="C87" s="13">
        <v>42635.705555555556</v>
      </c>
      <c r="D87" s="14">
        <v>18.79</v>
      </c>
      <c r="E87" s="15" t="s">
        <v>37</v>
      </c>
      <c r="F87" s="17">
        <v>17</v>
      </c>
      <c r="G87" s="16" t="s">
        <v>40</v>
      </c>
      <c r="H87" s="15" t="s">
        <v>262</v>
      </c>
    </row>
    <row r="88" spans="1:8" ht="42.75" x14ac:dyDescent="0.2">
      <c r="A88" s="11" t="s">
        <v>232</v>
      </c>
      <c r="B88" s="12">
        <v>30070787</v>
      </c>
      <c r="C88" s="13">
        <v>42635.707638888889</v>
      </c>
      <c r="D88" s="14">
        <v>750</v>
      </c>
      <c r="E88" s="15" t="s">
        <v>42</v>
      </c>
      <c r="F88" s="17">
        <v>17</v>
      </c>
      <c r="G88" s="16" t="s">
        <v>41</v>
      </c>
      <c r="H88" s="15" t="s">
        <v>266</v>
      </c>
    </row>
    <row r="89" spans="1:8" ht="42.75" x14ac:dyDescent="0.2">
      <c r="A89" s="11" t="s">
        <v>232</v>
      </c>
      <c r="B89" s="12">
        <v>30070805</v>
      </c>
      <c r="C89" s="13">
        <v>42636.650694444441</v>
      </c>
      <c r="D89" s="14">
        <v>500</v>
      </c>
      <c r="E89" s="15" t="s">
        <v>52</v>
      </c>
      <c r="F89" s="17">
        <v>17</v>
      </c>
      <c r="G89" s="16" t="s">
        <v>51</v>
      </c>
      <c r="H89" s="15" t="s">
        <v>266</v>
      </c>
    </row>
    <row r="90" spans="1:8" ht="42.75" x14ac:dyDescent="0.2">
      <c r="A90" s="11" t="s">
        <v>232</v>
      </c>
      <c r="B90" s="12">
        <v>30070813</v>
      </c>
      <c r="C90" s="13">
        <v>42639.413194444445</v>
      </c>
      <c r="D90" s="14">
        <v>750</v>
      </c>
      <c r="E90" s="15" t="s">
        <v>44</v>
      </c>
      <c r="F90" s="17">
        <v>17</v>
      </c>
      <c r="G90" s="16" t="s">
        <v>43</v>
      </c>
      <c r="H90" s="15" t="s">
        <v>266</v>
      </c>
    </row>
    <row r="91" spans="1:8" ht="42.75" x14ac:dyDescent="0.2">
      <c r="A91" s="11" t="s">
        <v>232</v>
      </c>
      <c r="B91" s="12">
        <v>30070825</v>
      </c>
      <c r="C91" s="13">
        <v>42639.586805555555</v>
      </c>
      <c r="D91" s="14">
        <v>150</v>
      </c>
      <c r="E91" s="15" t="s">
        <v>54</v>
      </c>
      <c r="F91" s="17">
        <v>17</v>
      </c>
      <c r="G91" s="16" t="s">
        <v>53</v>
      </c>
      <c r="H91" s="15" t="s">
        <v>266</v>
      </c>
    </row>
    <row r="92" spans="1:8" ht="42.75" x14ac:dyDescent="0.2">
      <c r="A92" s="11" t="s">
        <v>232</v>
      </c>
      <c r="B92" s="12">
        <v>30070863</v>
      </c>
      <c r="C92" s="13">
        <v>42640.539583333331</v>
      </c>
      <c r="D92" s="14">
        <v>17956.8</v>
      </c>
      <c r="E92" s="15" t="s">
        <v>46</v>
      </c>
      <c r="F92" s="17">
        <v>17</v>
      </c>
      <c r="G92" s="16" t="s">
        <v>45</v>
      </c>
      <c r="H92" s="19" t="s">
        <v>272</v>
      </c>
    </row>
    <row r="93" spans="1:8" ht="42.75" x14ac:dyDescent="0.2">
      <c r="A93" s="11" t="s">
        <v>232</v>
      </c>
      <c r="B93" s="12">
        <v>30071099</v>
      </c>
      <c r="C93" s="13">
        <v>42647.474305555559</v>
      </c>
      <c r="D93" s="14">
        <v>1000</v>
      </c>
      <c r="E93" s="15" t="s">
        <v>76</v>
      </c>
      <c r="F93" s="17">
        <v>17</v>
      </c>
      <c r="G93" s="16" t="s">
        <v>75</v>
      </c>
      <c r="H93" s="15" t="s">
        <v>266</v>
      </c>
    </row>
    <row r="94" spans="1:8" ht="42.75" x14ac:dyDescent="0.2">
      <c r="A94" s="11" t="s">
        <v>232</v>
      </c>
      <c r="B94" s="12">
        <v>30071100</v>
      </c>
      <c r="C94" s="13">
        <v>42647.490277777775</v>
      </c>
      <c r="D94" s="14">
        <v>670</v>
      </c>
      <c r="E94" s="15" t="s">
        <v>1</v>
      </c>
      <c r="F94" s="17">
        <v>17</v>
      </c>
      <c r="G94" s="16" t="s">
        <v>81</v>
      </c>
      <c r="H94" s="15" t="s">
        <v>264</v>
      </c>
    </row>
    <row r="95" spans="1:8" ht="42.75" x14ac:dyDescent="0.2">
      <c r="A95" s="11" t="s">
        <v>232</v>
      </c>
      <c r="B95" s="12">
        <v>30071101</v>
      </c>
      <c r="C95" s="13">
        <v>42647.515277777777</v>
      </c>
      <c r="D95" s="14">
        <v>32400</v>
      </c>
      <c r="E95" s="15" t="s">
        <v>89</v>
      </c>
      <c r="F95" s="17">
        <v>17</v>
      </c>
      <c r="G95" s="16" t="s">
        <v>88</v>
      </c>
      <c r="H95" s="15" t="s">
        <v>264</v>
      </c>
    </row>
    <row r="96" spans="1:8" ht="42.75" x14ac:dyDescent="0.2">
      <c r="A96" s="11" t="s">
        <v>232</v>
      </c>
      <c r="B96" s="12">
        <v>30071106</v>
      </c>
      <c r="C96" s="13">
        <v>42647.613888888889</v>
      </c>
      <c r="D96" s="14">
        <v>100000</v>
      </c>
      <c r="E96" s="15" t="s">
        <v>91</v>
      </c>
      <c r="F96" s="17">
        <v>17</v>
      </c>
      <c r="G96" s="18" t="s">
        <v>282</v>
      </c>
      <c r="H96" s="15" t="s">
        <v>271</v>
      </c>
    </row>
    <row r="97" spans="1:8" ht="42.75" x14ac:dyDescent="0.2">
      <c r="A97" s="11" t="s">
        <v>232</v>
      </c>
      <c r="B97" s="12">
        <v>30071108</v>
      </c>
      <c r="C97" s="13">
        <v>42647.636111111111</v>
      </c>
      <c r="D97" s="14">
        <v>2000</v>
      </c>
      <c r="E97" s="15" t="s">
        <v>85</v>
      </c>
      <c r="F97" s="17">
        <v>17</v>
      </c>
      <c r="G97" s="16" t="s">
        <v>84</v>
      </c>
      <c r="H97" s="15" t="s">
        <v>266</v>
      </c>
    </row>
    <row r="98" spans="1:8" ht="42.75" x14ac:dyDescent="0.2">
      <c r="A98" s="11" t="s">
        <v>232</v>
      </c>
      <c r="B98" s="12">
        <v>30071110</v>
      </c>
      <c r="C98" s="13">
        <v>42647.64166666667</v>
      </c>
      <c r="D98" s="14">
        <v>2000</v>
      </c>
      <c r="E98" s="15" t="s">
        <v>87</v>
      </c>
      <c r="F98" s="17">
        <v>17</v>
      </c>
      <c r="G98" s="16" t="s">
        <v>86</v>
      </c>
      <c r="H98" s="15" t="s">
        <v>266</v>
      </c>
    </row>
    <row r="99" spans="1:8" ht="42.75" x14ac:dyDescent="0.2">
      <c r="A99" s="11" t="s">
        <v>232</v>
      </c>
      <c r="B99" s="12">
        <v>30071131</v>
      </c>
      <c r="C99" s="13">
        <v>42648.668055555558</v>
      </c>
      <c r="D99" s="14">
        <v>500</v>
      </c>
      <c r="E99" s="15" t="s">
        <v>94</v>
      </c>
      <c r="F99" s="17">
        <v>17</v>
      </c>
      <c r="G99" s="16" t="s">
        <v>93</v>
      </c>
      <c r="H99" s="15" t="s">
        <v>266</v>
      </c>
    </row>
    <row r="100" spans="1:8" ht="42.75" x14ac:dyDescent="0.2">
      <c r="A100" s="11" t="s">
        <v>232</v>
      </c>
      <c r="B100" s="12">
        <v>30071365</v>
      </c>
      <c r="C100" s="13">
        <v>42650.50277777778</v>
      </c>
      <c r="D100" s="14">
        <v>724.5</v>
      </c>
      <c r="E100" s="15" t="s">
        <v>194</v>
      </c>
      <c r="F100" s="17">
        <v>17</v>
      </c>
      <c r="G100" s="18" t="s">
        <v>286</v>
      </c>
      <c r="H100" s="15" t="s">
        <v>272</v>
      </c>
    </row>
    <row r="101" spans="1:8" ht="42.75" x14ac:dyDescent="0.2">
      <c r="A101" s="11" t="s">
        <v>232</v>
      </c>
      <c r="B101" s="12">
        <v>30071367</v>
      </c>
      <c r="C101" s="13">
        <v>42650.63958333333</v>
      </c>
      <c r="D101" s="14">
        <f>2316+1430</f>
        <v>3746</v>
      </c>
      <c r="E101" s="15" t="s">
        <v>196</v>
      </c>
      <c r="F101" s="17">
        <v>17</v>
      </c>
      <c r="G101" s="16" t="s">
        <v>195</v>
      </c>
      <c r="H101" s="15" t="s">
        <v>272</v>
      </c>
    </row>
    <row r="102" spans="1:8" ht="42.75" x14ac:dyDescent="0.2">
      <c r="A102" s="11" t="s">
        <v>232</v>
      </c>
      <c r="B102" s="12">
        <v>30071407</v>
      </c>
      <c r="C102" s="13">
        <v>42653.472916666666</v>
      </c>
      <c r="D102" s="14">
        <f>37.8+32.66</f>
        <v>70.459999999999994</v>
      </c>
      <c r="E102" s="15" t="s">
        <v>15</v>
      </c>
      <c r="F102" s="17">
        <v>17</v>
      </c>
      <c r="G102" s="16" t="s">
        <v>239</v>
      </c>
      <c r="H102" s="15" t="s">
        <v>273</v>
      </c>
    </row>
    <row r="103" spans="1:8" ht="42.75" x14ac:dyDescent="0.2">
      <c r="A103" s="11" t="s">
        <v>232</v>
      </c>
      <c r="B103" s="12">
        <v>30071408</v>
      </c>
      <c r="C103" s="13">
        <v>42653.486111111109</v>
      </c>
      <c r="D103" s="14">
        <v>36</v>
      </c>
      <c r="E103" s="15" t="s">
        <v>199</v>
      </c>
      <c r="F103" s="17">
        <v>17</v>
      </c>
      <c r="G103" s="16" t="s">
        <v>241</v>
      </c>
      <c r="H103" s="15" t="s">
        <v>272</v>
      </c>
    </row>
    <row r="104" spans="1:8" ht="42.75" x14ac:dyDescent="0.2">
      <c r="A104" s="11" t="s">
        <v>232</v>
      </c>
      <c r="B104" s="12">
        <v>30071409</v>
      </c>
      <c r="C104" s="13">
        <v>42653.592361111114</v>
      </c>
      <c r="D104" s="14">
        <v>182.5</v>
      </c>
      <c r="E104" s="15" t="s">
        <v>14</v>
      </c>
      <c r="F104" s="17">
        <v>17</v>
      </c>
      <c r="G104" s="16" t="s">
        <v>193</v>
      </c>
      <c r="H104" s="15" t="s">
        <v>272</v>
      </c>
    </row>
    <row r="105" spans="1:8" ht="42.75" x14ac:dyDescent="0.2">
      <c r="A105" s="11" t="s">
        <v>232</v>
      </c>
      <c r="B105" s="12">
        <v>30071410</v>
      </c>
      <c r="C105" s="13">
        <v>42653.72152777778</v>
      </c>
      <c r="D105" s="14">
        <v>150000</v>
      </c>
      <c r="E105" s="15" t="s">
        <v>201</v>
      </c>
      <c r="F105" s="17">
        <v>17</v>
      </c>
      <c r="G105" s="16" t="s">
        <v>200</v>
      </c>
      <c r="H105" s="15" t="s">
        <v>268</v>
      </c>
    </row>
    <row r="106" spans="1:8" ht="42.75" x14ac:dyDescent="0.2">
      <c r="A106" s="11" t="s">
        <v>232</v>
      </c>
      <c r="B106" s="12">
        <v>30071474</v>
      </c>
      <c r="C106" s="13">
        <v>42654.708333333336</v>
      </c>
      <c r="D106" s="14">
        <v>1175</v>
      </c>
      <c r="E106" s="15" t="s">
        <v>203</v>
      </c>
      <c r="F106" s="17">
        <v>17</v>
      </c>
      <c r="G106" s="16" t="s">
        <v>202</v>
      </c>
      <c r="H106" s="15" t="s">
        <v>272</v>
      </c>
    </row>
    <row r="107" spans="1:8" ht="42.75" x14ac:dyDescent="0.2">
      <c r="A107" s="11" t="s">
        <v>232</v>
      </c>
      <c r="B107" s="12">
        <v>30071475</v>
      </c>
      <c r="C107" s="13">
        <v>42654.711805555555</v>
      </c>
      <c r="D107" s="14">
        <v>876</v>
      </c>
      <c r="E107" s="15" t="s">
        <v>14</v>
      </c>
      <c r="F107" s="17">
        <v>17</v>
      </c>
      <c r="G107" s="18" t="s">
        <v>283</v>
      </c>
      <c r="H107" s="15" t="s">
        <v>272</v>
      </c>
    </row>
    <row r="108" spans="1:8" ht="42.75" x14ac:dyDescent="0.2">
      <c r="A108" s="11" t="s">
        <v>232</v>
      </c>
      <c r="B108" s="12">
        <v>30071517</v>
      </c>
      <c r="C108" s="13">
        <v>42655.466666666667</v>
      </c>
      <c r="D108" s="14">
        <v>50</v>
      </c>
      <c r="E108" s="15" t="s">
        <v>205</v>
      </c>
      <c r="F108" s="17">
        <v>17</v>
      </c>
      <c r="G108" s="16" t="s">
        <v>204</v>
      </c>
      <c r="H108" s="15" t="s">
        <v>272</v>
      </c>
    </row>
    <row r="109" spans="1:8" ht="42.75" x14ac:dyDescent="0.2">
      <c r="A109" s="11" t="s">
        <v>232</v>
      </c>
      <c r="B109" s="12">
        <v>30071520</v>
      </c>
      <c r="C109" s="13">
        <v>42655.501388888886</v>
      </c>
      <c r="D109" s="14">
        <v>4324.3999999999996</v>
      </c>
      <c r="E109" s="15" t="s">
        <v>207</v>
      </c>
      <c r="F109" s="17">
        <v>17</v>
      </c>
      <c r="G109" s="16" t="s">
        <v>206</v>
      </c>
      <c r="H109" s="15" t="s">
        <v>272</v>
      </c>
    </row>
    <row r="110" spans="1:8" ht="28.5" x14ac:dyDescent="0.2">
      <c r="A110" s="11" t="s">
        <v>233</v>
      </c>
      <c r="B110" s="12">
        <v>30170001</v>
      </c>
      <c r="C110" s="13">
        <v>42599.598611111112</v>
      </c>
      <c r="D110" s="14">
        <v>9330.5499999999993</v>
      </c>
      <c r="E110" s="15" t="s">
        <v>131</v>
      </c>
      <c r="F110" s="17">
        <v>17</v>
      </c>
      <c r="G110" s="16" t="s">
        <v>130</v>
      </c>
      <c r="H110" s="15" t="s">
        <v>264</v>
      </c>
    </row>
    <row r="111" spans="1:8" ht="28.5" x14ac:dyDescent="0.2">
      <c r="A111" s="11" t="s">
        <v>233</v>
      </c>
      <c r="B111" s="12">
        <v>30170002</v>
      </c>
      <c r="C111" s="13">
        <v>42601.727777777778</v>
      </c>
      <c r="D111" s="14">
        <v>571.15</v>
      </c>
      <c r="E111" s="15" t="s">
        <v>149</v>
      </c>
      <c r="F111" s="17">
        <v>17</v>
      </c>
      <c r="G111" s="16" t="s">
        <v>148</v>
      </c>
      <c r="H111" s="15" t="s">
        <v>264</v>
      </c>
    </row>
    <row r="112" spans="1:8" ht="28.5" x14ac:dyDescent="0.2">
      <c r="A112" s="11" t="s">
        <v>233</v>
      </c>
      <c r="B112" s="12">
        <v>30170006</v>
      </c>
      <c r="C112" s="13">
        <v>42611.412499999999</v>
      </c>
      <c r="D112" s="14">
        <v>1031.6400000000001</v>
      </c>
      <c r="E112" s="15" t="s">
        <v>98</v>
      </c>
      <c r="F112" s="17">
        <v>17</v>
      </c>
      <c r="G112" s="16" t="s">
        <v>97</v>
      </c>
      <c r="H112" s="15" t="s">
        <v>272</v>
      </c>
    </row>
    <row r="113" spans="1:8" ht="28.5" x14ac:dyDescent="0.2">
      <c r="A113" s="11" t="s">
        <v>233</v>
      </c>
      <c r="B113" s="12">
        <v>30170007</v>
      </c>
      <c r="C113" s="13">
        <v>42611.415277777778</v>
      </c>
      <c r="D113" s="14">
        <v>1711.8</v>
      </c>
      <c r="E113" s="15" t="s">
        <v>100</v>
      </c>
      <c r="F113" s="17">
        <v>17</v>
      </c>
      <c r="G113" s="16" t="s">
        <v>99</v>
      </c>
      <c r="H113" s="15" t="s">
        <v>272</v>
      </c>
    </row>
    <row r="114" spans="1:8" ht="28.5" x14ac:dyDescent="0.2">
      <c r="A114" s="11" t="s">
        <v>233</v>
      </c>
      <c r="B114" s="12">
        <v>30170008</v>
      </c>
      <c r="C114" s="13">
        <v>42611.418055555558</v>
      </c>
      <c r="D114" s="14">
        <f>500+500</f>
        <v>1000</v>
      </c>
      <c r="E114" s="15" t="s">
        <v>101</v>
      </c>
      <c r="F114" s="17">
        <v>17</v>
      </c>
      <c r="G114" s="16" t="s">
        <v>247</v>
      </c>
      <c r="H114" s="15"/>
    </row>
    <row r="115" spans="1:8" ht="28.5" x14ac:dyDescent="0.2">
      <c r="A115" s="11" t="s">
        <v>233</v>
      </c>
      <c r="B115" s="12">
        <v>30170009</v>
      </c>
      <c r="C115" s="13">
        <v>42611.42291666667</v>
      </c>
      <c r="D115" s="14">
        <v>5000</v>
      </c>
      <c r="E115" s="15" t="s">
        <v>103</v>
      </c>
      <c r="F115" s="17">
        <v>17</v>
      </c>
      <c r="G115" s="16" t="s">
        <v>102</v>
      </c>
      <c r="H115" s="15" t="s">
        <v>264</v>
      </c>
    </row>
    <row r="116" spans="1:8" ht="28.5" x14ac:dyDescent="0.2">
      <c r="A116" s="11" t="s">
        <v>233</v>
      </c>
      <c r="B116" s="12">
        <v>30170012</v>
      </c>
      <c r="C116" s="13">
        <v>42612.645833333336</v>
      </c>
      <c r="D116" s="14">
        <v>255</v>
      </c>
      <c r="E116" s="15" t="s">
        <v>96</v>
      </c>
      <c r="F116" s="17">
        <v>17</v>
      </c>
      <c r="G116" s="16" t="s">
        <v>168</v>
      </c>
      <c r="H116" s="15" t="s">
        <v>264</v>
      </c>
    </row>
    <row r="117" spans="1:8" ht="29.25" x14ac:dyDescent="0.25">
      <c r="A117" s="11" t="s">
        <v>233</v>
      </c>
      <c r="B117" s="12">
        <v>30170013</v>
      </c>
      <c r="C117" s="13">
        <v>42612.651388888888</v>
      </c>
      <c r="D117" s="14">
        <v>770</v>
      </c>
      <c r="E117" s="15" t="s">
        <v>152</v>
      </c>
      <c r="F117" s="17">
        <v>17</v>
      </c>
      <c r="G117" s="16" t="s">
        <v>169</v>
      </c>
      <c r="H117" s="15" t="s">
        <v>263</v>
      </c>
    </row>
    <row r="118" spans="1:8" ht="42.75" x14ac:dyDescent="0.2">
      <c r="A118" s="11" t="s">
        <v>233</v>
      </c>
      <c r="B118" s="12">
        <v>30170021</v>
      </c>
      <c r="C118" s="13">
        <v>42614.525000000001</v>
      </c>
      <c r="D118" s="14">
        <v>1614.36</v>
      </c>
      <c r="E118" s="15" t="s">
        <v>6</v>
      </c>
      <c r="F118" s="17">
        <v>17</v>
      </c>
      <c r="G118" s="16" t="s">
        <v>223</v>
      </c>
      <c r="H118" s="15" t="s">
        <v>264</v>
      </c>
    </row>
    <row r="119" spans="1:8" ht="29.25" x14ac:dyDescent="0.25">
      <c r="A119" s="11" t="s">
        <v>233</v>
      </c>
      <c r="B119" s="12">
        <v>30170022</v>
      </c>
      <c r="C119" s="13">
        <v>42614.527777777781</v>
      </c>
      <c r="D119" s="14">
        <v>1823.28</v>
      </c>
      <c r="E119" s="15" t="s">
        <v>73</v>
      </c>
      <c r="F119" s="17">
        <v>17</v>
      </c>
      <c r="G119" s="16" t="s">
        <v>177</v>
      </c>
      <c r="H119" s="15" t="s">
        <v>263</v>
      </c>
    </row>
    <row r="120" spans="1:8" ht="42.75" x14ac:dyDescent="0.2">
      <c r="A120" s="11" t="s">
        <v>233</v>
      </c>
      <c r="B120" s="12">
        <v>30170023</v>
      </c>
      <c r="C120" s="13">
        <v>42614.530555555553</v>
      </c>
      <c r="D120" s="14">
        <v>1733.28</v>
      </c>
      <c r="E120" s="15" t="s">
        <v>6</v>
      </c>
      <c r="F120" s="17">
        <v>17</v>
      </c>
      <c r="G120" s="16" t="s">
        <v>224</v>
      </c>
      <c r="H120" s="15" t="s">
        <v>264</v>
      </c>
    </row>
    <row r="121" spans="1:8" ht="42.75" x14ac:dyDescent="0.2">
      <c r="A121" s="11" t="s">
        <v>233</v>
      </c>
      <c r="B121" s="12">
        <v>30170024</v>
      </c>
      <c r="C121" s="13">
        <v>42614.533333333333</v>
      </c>
      <c r="D121" s="14">
        <v>1899.24</v>
      </c>
      <c r="E121" s="15" t="s">
        <v>6</v>
      </c>
      <c r="F121" s="17">
        <v>17</v>
      </c>
      <c r="G121" s="16" t="s">
        <v>225</v>
      </c>
      <c r="H121" s="15" t="s">
        <v>264</v>
      </c>
    </row>
    <row r="122" spans="1:8" ht="42.75" x14ac:dyDescent="0.2">
      <c r="A122" s="11" t="s">
        <v>233</v>
      </c>
      <c r="B122" s="12">
        <v>30170025</v>
      </c>
      <c r="C122" s="13">
        <v>42614.536111111112</v>
      </c>
      <c r="D122" s="14">
        <v>1733.28</v>
      </c>
      <c r="E122" s="15" t="s">
        <v>6</v>
      </c>
      <c r="F122" s="17">
        <v>17</v>
      </c>
      <c r="G122" s="16" t="s">
        <v>226</v>
      </c>
      <c r="H122" s="15" t="s">
        <v>264</v>
      </c>
    </row>
    <row r="123" spans="1:8" ht="42.75" x14ac:dyDescent="0.2">
      <c r="A123" s="11" t="s">
        <v>233</v>
      </c>
      <c r="B123" s="12">
        <v>30170026</v>
      </c>
      <c r="C123" s="13">
        <v>42614.540277777778</v>
      </c>
      <c r="D123" s="14">
        <v>2018.16</v>
      </c>
      <c r="E123" s="15" t="s">
        <v>6</v>
      </c>
      <c r="F123" s="17">
        <v>17</v>
      </c>
      <c r="G123" s="16" t="s">
        <v>227</v>
      </c>
      <c r="H123" s="15" t="s">
        <v>264</v>
      </c>
    </row>
    <row r="124" spans="1:8" ht="42.75" x14ac:dyDescent="0.2">
      <c r="A124" s="11" t="s">
        <v>233</v>
      </c>
      <c r="B124" s="12">
        <v>30170027</v>
      </c>
      <c r="C124" s="13">
        <v>42614.543055555558</v>
      </c>
      <c r="D124" s="14">
        <v>2018.16</v>
      </c>
      <c r="E124" s="15" t="s">
        <v>6</v>
      </c>
      <c r="F124" s="17">
        <v>17</v>
      </c>
      <c r="G124" s="16" t="s">
        <v>228</v>
      </c>
      <c r="H124" s="15" t="s">
        <v>264</v>
      </c>
    </row>
    <row r="125" spans="1:8" ht="42.75" x14ac:dyDescent="0.2">
      <c r="A125" s="11" t="s">
        <v>233</v>
      </c>
      <c r="B125" s="12">
        <v>30170028</v>
      </c>
      <c r="C125" s="13">
        <v>42614.548611111109</v>
      </c>
      <c r="D125" s="14">
        <v>1899.24</v>
      </c>
      <c r="E125" s="15" t="s">
        <v>6</v>
      </c>
      <c r="F125" s="17">
        <v>17</v>
      </c>
      <c r="G125" s="16" t="s">
        <v>217</v>
      </c>
      <c r="H125" s="15" t="s">
        <v>264</v>
      </c>
    </row>
    <row r="126" spans="1:8" ht="42.75" x14ac:dyDescent="0.2">
      <c r="A126" s="11" t="s">
        <v>233</v>
      </c>
      <c r="B126" s="12">
        <v>30170029</v>
      </c>
      <c r="C126" s="13">
        <v>42614.551388888889</v>
      </c>
      <c r="D126" s="14">
        <v>1899.24</v>
      </c>
      <c r="E126" s="15" t="s">
        <v>6</v>
      </c>
      <c r="F126" s="17">
        <v>17</v>
      </c>
      <c r="G126" s="16" t="s">
        <v>218</v>
      </c>
      <c r="H126" s="15" t="s">
        <v>264</v>
      </c>
    </row>
    <row r="127" spans="1:8" ht="42.75" x14ac:dyDescent="0.2">
      <c r="A127" s="11" t="s">
        <v>233</v>
      </c>
      <c r="B127" s="12">
        <v>30170030</v>
      </c>
      <c r="C127" s="13">
        <v>42614.554861111108</v>
      </c>
      <c r="D127" s="14">
        <v>1899.24</v>
      </c>
      <c r="E127" s="15" t="s">
        <v>6</v>
      </c>
      <c r="F127" s="17">
        <v>17</v>
      </c>
      <c r="G127" s="16" t="s">
        <v>219</v>
      </c>
      <c r="H127" s="15" t="s">
        <v>264</v>
      </c>
    </row>
    <row r="128" spans="1:8" ht="42.75" x14ac:dyDescent="0.2">
      <c r="A128" s="11" t="s">
        <v>233</v>
      </c>
      <c r="B128" s="12">
        <v>30170031</v>
      </c>
      <c r="C128" s="13">
        <v>42614.5625</v>
      </c>
      <c r="D128" s="14">
        <v>2017.92</v>
      </c>
      <c r="E128" s="15" t="s">
        <v>6</v>
      </c>
      <c r="F128" s="17">
        <v>17</v>
      </c>
      <c r="G128" s="16" t="s">
        <v>229</v>
      </c>
      <c r="H128" s="15" t="s">
        <v>264</v>
      </c>
    </row>
    <row r="129" spans="1:8" ht="42.75" x14ac:dyDescent="0.2">
      <c r="A129" s="11" t="s">
        <v>233</v>
      </c>
      <c r="B129" s="12">
        <v>30170032</v>
      </c>
      <c r="C129" s="13">
        <v>42614.565972222219</v>
      </c>
      <c r="D129" s="14">
        <v>2017.92</v>
      </c>
      <c r="E129" s="15" t="s">
        <v>6</v>
      </c>
      <c r="F129" s="17">
        <v>17</v>
      </c>
      <c r="G129" s="16" t="s">
        <v>230</v>
      </c>
      <c r="H129" s="15" t="s">
        <v>264</v>
      </c>
    </row>
    <row r="130" spans="1:8" ht="29.25" x14ac:dyDescent="0.25">
      <c r="A130" s="11" t="s">
        <v>233</v>
      </c>
      <c r="B130" s="12">
        <v>30170038</v>
      </c>
      <c r="C130" s="13">
        <v>42615.623611111114</v>
      </c>
      <c r="D130" s="14">
        <v>274.20999999999998</v>
      </c>
      <c r="E130" s="15" t="s">
        <v>29</v>
      </c>
      <c r="F130" s="17">
        <v>17</v>
      </c>
      <c r="G130" s="16" t="s">
        <v>28</v>
      </c>
      <c r="H130" s="15" t="s">
        <v>263</v>
      </c>
    </row>
    <row r="131" spans="1:8" ht="29.25" x14ac:dyDescent="0.25">
      <c r="A131" s="11" t="s">
        <v>233</v>
      </c>
      <c r="B131" s="12">
        <v>30170039</v>
      </c>
      <c r="C131" s="13">
        <v>42615.625694444447</v>
      </c>
      <c r="D131" s="14">
        <f>502+116.5+112.56</f>
        <v>731.06</v>
      </c>
      <c r="E131" s="15" t="s">
        <v>150</v>
      </c>
      <c r="F131" s="17">
        <v>17</v>
      </c>
      <c r="G131" s="16" t="s">
        <v>248</v>
      </c>
      <c r="H131" s="15" t="s">
        <v>263</v>
      </c>
    </row>
    <row r="132" spans="1:8" ht="29.25" x14ac:dyDescent="0.25">
      <c r="A132" s="11" t="s">
        <v>233</v>
      </c>
      <c r="B132" s="12">
        <v>30170040</v>
      </c>
      <c r="C132" s="13">
        <v>42615.651388888888</v>
      </c>
      <c r="D132" s="14">
        <v>40000</v>
      </c>
      <c r="E132" s="15" t="s">
        <v>186</v>
      </c>
      <c r="F132" s="17">
        <v>17</v>
      </c>
      <c r="G132" s="16" t="s">
        <v>185</v>
      </c>
      <c r="H132" s="15" t="s">
        <v>263</v>
      </c>
    </row>
    <row r="133" spans="1:8" ht="28.5" x14ac:dyDescent="0.2">
      <c r="A133" s="11" t="s">
        <v>233</v>
      </c>
      <c r="B133" s="12">
        <v>30170058</v>
      </c>
      <c r="C133" s="13">
        <v>42619.509027777778</v>
      </c>
      <c r="D133" s="14">
        <f>242.4+91.05</f>
        <v>333.45</v>
      </c>
      <c r="E133" s="15" t="s">
        <v>156</v>
      </c>
      <c r="F133" s="17">
        <v>17</v>
      </c>
      <c r="G133" s="16" t="s">
        <v>288</v>
      </c>
      <c r="H133" s="15" t="s">
        <v>272</v>
      </c>
    </row>
    <row r="134" spans="1:8" ht="28.5" x14ac:dyDescent="0.2">
      <c r="A134" s="11" t="s">
        <v>233</v>
      </c>
      <c r="B134" s="12">
        <v>30170061</v>
      </c>
      <c r="C134" s="13">
        <v>42620.46597222222</v>
      </c>
      <c r="D134" s="14">
        <v>9100</v>
      </c>
      <c r="E134" s="15" t="s">
        <v>1</v>
      </c>
      <c r="F134" s="17">
        <v>17</v>
      </c>
      <c r="G134" s="16" t="s">
        <v>0</v>
      </c>
      <c r="H134" s="15" t="s">
        <v>264</v>
      </c>
    </row>
    <row r="135" spans="1:8" ht="29.25" x14ac:dyDescent="0.25">
      <c r="A135" s="11" t="s">
        <v>233</v>
      </c>
      <c r="B135" s="12">
        <v>30170066</v>
      </c>
      <c r="C135" s="13">
        <v>42621.535416666666</v>
      </c>
      <c r="D135" s="14">
        <f>69.2+12.6</f>
        <v>81.8</v>
      </c>
      <c r="E135" s="15" t="s">
        <v>15</v>
      </c>
      <c r="F135" s="17">
        <v>17</v>
      </c>
      <c r="G135" s="16" t="s">
        <v>240</v>
      </c>
      <c r="H135" s="15" t="s">
        <v>263</v>
      </c>
    </row>
    <row r="136" spans="1:8" ht="29.25" x14ac:dyDescent="0.25">
      <c r="A136" s="11" t="s">
        <v>233</v>
      </c>
      <c r="B136" s="12">
        <v>30170070</v>
      </c>
      <c r="C136" s="13">
        <v>42622.397222222222</v>
      </c>
      <c r="D136" s="14">
        <f>239.92+170.77</f>
        <v>410.69</v>
      </c>
      <c r="E136" s="15" t="s">
        <v>29</v>
      </c>
      <c r="F136" s="17">
        <v>17</v>
      </c>
      <c r="G136" s="16" t="s">
        <v>249</v>
      </c>
      <c r="H136" s="15" t="s">
        <v>263</v>
      </c>
    </row>
    <row r="137" spans="1:8" ht="28.5" x14ac:dyDescent="0.2">
      <c r="A137" s="11" t="s">
        <v>233</v>
      </c>
      <c r="B137" s="12">
        <v>30170076</v>
      </c>
      <c r="C137" s="13">
        <v>42625.499305555553</v>
      </c>
      <c r="D137" s="14">
        <v>7.74</v>
      </c>
      <c r="E137" s="15" t="s">
        <v>12</v>
      </c>
      <c r="F137" s="17">
        <v>17</v>
      </c>
      <c r="G137" s="16" t="s">
        <v>250</v>
      </c>
      <c r="H137" s="15" t="s">
        <v>264</v>
      </c>
    </row>
    <row r="138" spans="1:8" ht="28.5" x14ac:dyDescent="0.2">
      <c r="A138" s="11" t="s">
        <v>233</v>
      </c>
      <c r="B138" s="12">
        <v>30170085</v>
      </c>
      <c r="C138" s="13">
        <v>42626.574999999997</v>
      </c>
      <c r="D138" s="14">
        <v>390</v>
      </c>
      <c r="E138" s="15" t="s">
        <v>160</v>
      </c>
      <c r="F138" s="17">
        <v>17</v>
      </c>
      <c r="G138" s="16" t="s">
        <v>159</v>
      </c>
      <c r="H138" s="15" t="s">
        <v>264</v>
      </c>
    </row>
    <row r="139" spans="1:8" ht="29.25" x14ac:dyDescent="0.25">
      <c r="A139" s="11" t="s">
        <v>233</v>
      </c>
      <c r="B139" s="12">
        <v>30170087</v>
      </c>
      <c r="C139" s="13">
        <v>42626.609722222223</v>
      </c>
      <c r="D139" s="14">
        <v>27680</v>
      </c>
      <c r="E139" s="15" t="s">
        <v>145</v>
      </c>
      <c r="F139" s="17">
        <v>17</v>
      </c>
      <c r="G139" s="16" t="s">
        <v>144</v>
      </c>
      <c r="H139" s="15" t="s">
        <v>263</v>
      </c>
    </row>
    <row r="140" spans="1:8" ht="28.5" x14ac:dyDescent="0.2">
      <c r="A140" s="11" t="s">
        <v>233</v>
      </c>
      <c r="B140" s="12">
        <v>30170088</v>
      </c>
      <c r="C140" s="13">
        <v>42626.629861111112</v>
      </c>
      <c r="D140" s="14">
        <v>639.79999999999995</v>
      </c>
      <c r="E140" s="15" t="s">
        <v>167</v>
      </c>
      <c r="F140" s="17">
        <v>17</v>
      </c>
      <c r="G140" s="16" t="s">
        <v>285</v>
      </c>
      <c r="H140" s="15" t="s">
        <v>272</v>
      </c>
    </row>
    <row r="141" spans="1:8" ht="28.5" x14ac:dyDescent="0.2">
      <c r="A141" s="11" t="s">
        <v>233</v>
      </c>
      <c r="B141" s="12">
        <v>30170089</v>
      </c>
      <c r="C141" s="13">
        <v>42626.635416666664</v>
      </c>
      <c r="D141" s="14">
        <v>29.94</v>
      </c>
      <c r="E141" s="15" t="s">
        <v>104</v>
      </c>
      <c r="F141" s="17">
        <v>17</v>
      </c>
      <c r="G141" s="16" t="s">
        <v>289</v>
      </c>
      <c r="H141" s="15" t="s">
        <v>272</v>
      </c>
    </row>
    <row r="142" spans="1:8" ht="28.5" x14ac:dyDescent="0.2">
      <c r="A142" s="11" t="s">
        <v>233</v>
      </c>
      <c r="B142" s="12">
        <v>30170090</v>
      </c>
      <c r="C142" s="13">
        <v>42626.711805555555</v>
      </c>
      <c r="D142" s="14">
        <v>1588</v>
      </c>
      <c r="E142" s="15" t="s">
        <v>74</v>
      </c>
      <c r="F142" s="17">
        <v>17</v>
      </c>
      <c r="G142" s="16" t="s">
        <v>135</v>
      </c>
      <c r="H142" s="15" t="s">
        <v>264</v>
      </c>
    </row>
    <row r="143" spans="1:8" ht="29.25" x14ac:dyDescent="0.25">
      <c r="A143" s="11" t="s">
        <v>233</v>
      </c>
      <c r="B143" s="12">
        <v>30170102</v>
      </c>
      <c r="C143" s="13">
        <v>42632.486805555556</v>
      </c>
      <c r="D143" s="14">
        <v>10311</v>
      </c>
      <c r="E143" s="15" t="s">
        <v>10</v>
      </c>
      <c r="F143" s="17">
        <v>17</v>
      </c>
      <c r="G143" s="16" t="s">
        <v>242</v>
      </c>
      <c r="H143" s="15" t="s">
        <v>263</v>
      </c>
    </row>
    <row r="144" spans="1:8" ht="29.25" x14ac:dyDescent="0.25">
      <c r="A144" s="11" t="s">
        <v>233</v>
      </c>
      <c r="B144" s="12">
        <v>30170103</v>
      </c>
      <c r="C144" s="13">
        <v>42632.526388888888</v>
      </c>
      <c r="D144" s="14">
        <v>85.77</v>
      </c>
      <c r="E144" s="15" t="s">
        <v>29</v>
      </c>
      <c r="F144" s="17">
        <v>17</v>
      </c>
      <c r="G144" s="16" t="s">
        <v>28</v>
      </c>
      <c r="H144" s="15" t="s">
        <v>263</v>
      </c>
    </row>
    <row r="145" spans="1:8" ht="28.5" x14ac:dyDescent="0.2">
      <c r="A145" s="11" t="s">
        <v>233</v>
      </c>
      <c r="B145" s="12">
        <v>30170105</v>
      </c>
      <c r="C145" s="13">
        <v>42632.683333333334</v>
      </c>
      <c r="D145" s="14">
        <v>337.6</v>
      </c>
      <c r="E145" s="15" t="s">
        <v>12</v>
      </c>
      <c r="F145" s="17">
        <v>17</v>
      </c>
      <c r="G145" s="16" t="s">
        <v>30</v>
      </c>
      <c r="H145" s="15" t="s">
        <v>264</v>
      </c>
    </row>
    <row r="146" spans="1:8" ht="28.5" x14ac:dyDescent="0.2">
      <c r="A146" s="11" t="s">
        <v>233</v>
      </c>
      <c r="B146" s="12">
        <v>30170106</v>
      </c>
      <c r="C146" s="13">
        <v>42632.690972222219</v>
      </c>
      <c r="D146" s="14">
        <f>162.1+162.1</f>
        <v>324.2</v>
      </c>
      <c r="E146" s="15" t="s">
        <v>12</v>
      </c>
      <c r="F146" s="17">
        <v>17</v>
      </c>
      <c r="G146" s="16" t="s">
        <v>251</v>
      </c>
      <c r="H146" s="15" t="s">
        <v>272</v>
      </c>
    </row>
    <row r="147" spans="1:8" ht="28.5" x14ac:dyDescent="0.2">
      <c r="A147" s="11" t="s">
        <v>233</v>
      </c>
      <c r="B147" s="12">
        <v>30170107</v>
      </c>
      <c r="C147" s="13">
        <v>42632.711111111108</v>
      </c>
      <c r="D147" s="14">
        <v>310.79000000000002</v>
      </c>
      <c r="E147" s="15" t="s">
        <v>12</v>
      </c>
      <c r="F147" s="17">
        <v>17</v>
      </c>
      <c r="G147" s="16" t="s">
        <v>11</v>
      </c>
      <c r="H147" s="15" t="s">
        <v>272</v>
      </c>
    </row>
    <row r="148" spans="1:8" ht="28.5" x14ac:dyDescent="0.2">
      <c r="A148" s="11" t="s">
        <v>233</v>
      </c>
      <c r="B148" s="12">
        <v>30170113</v>
      </c>
      <c r="C148" s="13">
        <v>42634.49722222222</v>
      </c>
      <c r="D148" s="14">
        <v>600</v>
      </c>
      <c r="E148" s="15" t="s">
        <v>32</v>
      </c>
      <c r="F148" s="17">
        <v>17</v>
      </c>
      <c r="G148" s="16" t="s">
        <v>31</v>
      </c>
      <c r="H148" s="15" t="s">
        <v>272</v>
      </c>
    </row>
    <row r="149" spans="1:8" ht="28.5" x14ac:dyDescent="0.2">
      <c r="A149" s="11" t="s">
        <v>233</v>
      </c>
      <c r="B149" s="12">
        <v>30170114</v>
      </c>
      <c r="C149" s="13">
        <v>42634.5</v>
      </c>
      <c r="D149" s="14">
        <v>562.5</v>
      </c>
      <c r="E149" s="15" t="s">
        <v>14</v>
      </c>
      <c r="F149" s="17">
        <v>17</v>
      </c>
      <c r="G149" s="16" t="s">
        <v>33</v>
      </c>
      <c r="H149" s="15" t="s">
        <v>272</v>
      </c>
    </row>
    <row r="150" spans="1:8" ht="29.25" x14ac:dyDescent="0.25">
      <c r="A150" s="11" t="s">
        <v>233</v>
      </c>
      <c r="B150" s="12">
        <v>30170115</v>
      </c>
      <c r="C150" s="13">
        <v>42634.67291666667</v>
      </c>
      <c r="D150" s="14">
        <v>90.55</v>
      </c>
      <c r="E150" s="15" t="s">
        <v>29</v>
      </c>
      <c r="F150" s="17">
        <v>17</v>
      </c>
      <c r="G150" s="16" t="s">
        <v>28</v>
      </c>
      <c r="H150" s="15" t="s">
        <v>263</v>
      </c>
    </row>
    <row r="151" spans="1:8" ht="28.5" x14ac:dyDescent="0.2">
      <c r="A151" s="11" t="s">
        <v>233</v>
      </c>
      <c r="B151" s="12">
        <v>30170129</v>
      </c>
      <c r="C151" s="13">
        <v>42640.668749999997</v>
      </c>
      <c r="D151" s="14">
        <v>63</v>
      </c>
      <c r="E151" s="15" t="s">
        <v>56</v>
      </c>
      <c r="F151" s="17">
        <v>17</v>
      </c>
      <c r="G151" s="16" t="s">
        <v>55</v>
      </c>
      <c r="H151" s="15" t="s">
        <v>272</v>
      </c>
    </row>
    <row r="152" spans="1:8" ht="28.5" x14ac:dyDescent="0.2">
      <c r="A152" s="11" t="s">
        <v>233</v>
      </c>
      <c r="B152" s="12">
        <v>30170133</v>
      </c>
      <c r="C152" s="13">
        <v>42641.62777777778</v>
      </c>
      <c r="D152" s="14">
        <f>665+65.84</f>
        <v>730.84</v>
      </c>
      <c r="E152" s="15" t="s">
        <v>58</v>
      </c>
      <c r="F152" s="17">
        <v>17</v>
      </c>
      <c r="G152" s="16" t="s">
        <v>290</v>
      </c>
      <c r="H152" s="15" t="s">
        <v>272</v>
      </c>
    </row>
    <row r="153" spans="1:8" ht="28.5" x14ac:dyDescent="0.2">
      <c r="A153" s="11" t="s">
        <v>233</v>
      </c>
      <c r="B153" s="12">
        <v>30170137</v>
      </c>
      <c r="C153" s="13">
        <v>42642.602777777778</v>
      </c>
      <c r="D153" s="14">
        <f>1395+122</f>
        <v>1517</v>
      </c>
      <c r="E153" s="15" t="s">
        <v>58</v>
      </c>
      <c r="F153" s="17">
        <v>17</v>
      </c>
      <c r="G153" s="16" t="s">
        <v>57</v>
      </c>
      <c r="H153" s="15" t="s">
        <v>272</v>
      </c>
    </row>
    <row r="154" spans="1:8" ht="28.5" x14ac:dyDescent="0.2">
      <c r="A154" s="11" t="s">
        <v>233</v>
      </c>
      <c r="B154" s="12">
        <v>30170140</v>
      </c>
      <c r="C154" s="13">
        <v>42642.645138888889</v>
      </c>
      <c r="D154" s="14">
        <f>153.88+752</f>
        <v>905.88</v>
      </c>
      <c r="E154" s="15" t="s">
        <v>12</v>
      </c>
      <c r="F154" s="17">
        <v>17</v>
      </c>
      <c r="G154" s="16" t="s">
        <v>252</v>
      </c>
      <c r="H154" s="15" t="s">
        <v>272</v>
      </c>
    </row>
    <row r="155" spans="1:8" ht="42.75" x14ac:dyDescent="0.2">
      <c r="A155" s="11" t="s">
        <v>233</v>
      </c>
      <c r="B155" s="12">
        <v>30170150</v>
      </c>
      <c r="C155" s="13">
        <v>42643.588194444441</v>
      </c>
      <c r="D155" s="14">
        <v>107771.7</v>
      </c>
      <c r="E155" s="15" t="s">
        <v>74</v>
      </c>
      <c r="F155" s="17">
        <v>17</v>
      </c>
      <c r="G155" s="16" t="s">
        <v>220</v>
      </c>
      <c r="H155" s="15" t="s">
        <v>264</v>
      </c>
    </row>
    <row r="156" spans="1:8" ht="29.25" x14ac:dyDescent="0.25">
      <c r="A156" s="11" t="s">
        <v>233</v>
      </c>
      <c r="B156" s="12">
        <v>30170156</v>
      </c>
      <c r="C156" s="13">
        <v>42647.478472222225</v>
      </c>
      <c r="D156" s="14">
        <v>33.6</v>
      </c>
      <c r="E156" s="15" t="s">
        <v>78</v>
      </c>
      <c r="F156" s="17">
        <v>17</v>
      </c>
      <c r="G156" s="16" t="s">
        <v>77</v>
      </c>
      <c r="H156" s="15" t="s">
        <v>263</v>
      </c>
    </row>
    <row r="157" spans="1:8" ht="29.25" x14ac:dyDescent="0.25">
      <c r="A157" s="11" t="s">
        <v>233</v>
      </c>
      <c r="B157" s="12">
        <v>30170157</v>
      </c>
      <c r="C157" s="13">
        <v>42647.481249999997</v>
      </c>
      <c r="D157" s="14">
        <f>32.06+141.47</f>
        <v>173.53</v>
      </c>
      <c r="E157" s="15" t="s">
        <v>29</v>
      </c>
      <c r="F157" s="17">
        <v>17</v>
      </c>
      <c r="G157" s="16" t="s">
        <v>253</v>
      </c>
      <c r="H157" s="15" t="s">
        <v>263</v>
      </c>
    </row>
    <row r="158" spans="1:8" ht="28.5" x14ac:dyDescent="0.2">
      <c r="A158" s="11" t="s">
        <v>233</v>
      </c>
      <c r="B158" s="12">
        <v>30170158</v>
      </c>
      <c r="C158" s="13">
        <v>42647.484722222223</v>
      </c>
      <c r="D158" s="14">
        <f>139.98</f>
        <v>139.97999999999999</v>
      </c>
      <c r="E158" s="15" t="s">
        <v>80</v>
      </c>
      <c r="F158" s="17">
        <v>17</v>
      </c>
      <c r="G158" s="16" t="s">
        <v>79</v>
      </c>
      <c r="H158" s="15" t="s">
        <v>272</v>
      </c>
    </row>
    <row r="159" spans="1:8" ht="28.5" x14ac:dyDescent="0.2">
      <c r="A159" s="11" t="s">
        <v>233</v>
      </c>
      <c r="B159" s="12">
        <v>30170159</v>
      </c>
      <c r="C159" s="13">
        <v>42647.506249999999</v>
      </c>
      <c r="D159" s="14">
        <f>146+29.95</f>
        <v>175.95</v>
      </c>
      <c r="E159" s="15" t="s">
        <v>12</v>
      </c>
      <c r="F159" s="17">
        <v>17</v>
      </c>
      <c r="G159" s="16" t="s">
        <v>254</v>
      </c>
      <c r="H159" s="15" t="s">
        <v>264</v>
      </c>
    </row>
    <row r="160" spans="1:8" ht="28.5" x14ac:dyDescent="0.2">
      <c r="A160" s="11" t="s">
        <v>233</v>
      </c>
      <c r="B160" s="12">
        <v>30170160</v>
      </c>
      <c r="C160" s="13">
        <v>42647.522222222222</v>
      </c>
      <c r="D160" s="14">
        <v>49900</v>
      </c>
      <c r="E160" s="15" t="s">
        <v>89</v>
      </c>
      <c r="F160" s="17">
        <v>17</v>
      </c>
      <c r="G160" s="16" t="s">
        <v>90</v>
      </c>
      <c r="H160" s="15" t="s">
        <v>264</v>
      </c>
    </row>
    <row r="161" spans="1:8" ht="28.5" x14ac:dyDescent="0.2">
      <c r="A161" s="11" t="s">
        <v>233</v>
      </c>
      <c r="B161" s="12">
        <v>30170162</v>
      </c>
      <c r="C161" s="13">
        <v>42647.622916666667</v>
      </c>
      <c r="D161" s="14">
        <v>6264</v>
      </c>
      <c r="E161" s="15" t="s">
        <v>83</v>
      </c>
      <c r="F161" s="17">
        <v>17</v>
      </c>
      <c r="G161" s="16" t="s">
        <v>82</v>
      </c>
      <c r="H161" s="15" t="s">
        <v>264</v>
      </c>
    </row>
    <row r="162" spans="1:8" ht="28.5" x14ac:dyDescent="0.2">
      <c r="A162" s="11" t="s">
        <v>233</v>
      </c>
      <c r="B162" s="12">
        <v>30170164</v>
      </c>
      <c r="C162" s="13">
        <v>42647.67291666667</v>
      </c>
      <c r="D162" s="14">
        <v>503.38</v>
      </c>
      <c r="E162" s="15" t="s">
        <v>12</v>
      </c>
      <c r="F162" s="17">
        <v>17</v>
      </c>
      <c r="G162" s="16" t="s">
        <v>92</v>
      </c>
      <c r="H162" s="15" t="s">
        <v>264</v>
      </c>
    </row>
    <row r="163" spans="1:8" ht="28.5" x14ac:dyDescent="0.2">
      <c r="A163" s="11" t="s">
        <v>233</v>
      </c>
      <c r="B163" s="12">
        <v>30170169</v>
      </c>
      <c r="C163" s="13">
        <v>42648.65</v>
      </c>
      <c r="D163" s="14">
        <f>68+60.16</f>
        <v>128.16</v>
      </c>
      <c r="E163" s="15" t="s">
        <v>29</v>
      </c>
      <c r="F163" s="17">
        <v>17</v>
      </c>
      <c r="G163" s="16" t="s">
        <v>255</v>
      </c>
      <c r="H163" s="15" t="s">
        <v>264</v>
      </c>
    </row>
    <row r="164" spans="1:8" ht="28.5" x14ac:dyDescent="0.2">
      <c r="A164" s="11" t="s">
        <v>233</v>
      </c>
      <c r="B164" s="12">
        <v>30170171</v>
      </c>
      <c r="C164" s="13">
        <v>42649.615277777775</v>
      </c>
      <c r="D164" s="14">
        <v>1384.11</v>
      </c>
      <c r="E164" s="15" t="s">
        <v>74</v>
      </c>
      <c r="F164" s="17">
        <v>17</v>
      </c>
      <c r="G164" s="16" t="s">
        <v>191</v>
      </c>
      <c r="H164" s="15" t="s">
        <v>264</v>
      </c>
    </row>
    <row r="165" spans="1:8" ht="28.5" x14ac:dyDescent="0.2">
      <c r="A165" s="11" t="s">
        <v>233</v>
      </c>
      <c r="B165" s="12">
        <v>30170171</v>
      </c>
      <c r="C165" s="13">
        <v>42649.620138888888</v>
      </c>
      <c r="D165" s="14">
        <v>5026.63</v>
      </c>
      <c r="E165" s="15" t="s">
        <v>74</v>
      </c>
      <c r="F165" s="17">
        <v>17</v>
      </c>
      <c r="G165" s="16" t="s">
        <v>192</v>
      </c>
      <c r="H165" s="15" t="s">
        <v>264</v>
      </c>
    </row>
    <row r="166" spans="1:8" ht="29.25" x14ac:dyDescent="0.25">
      <c r="A166" s="11" t="s">
        <v>233</v>
      </c>
      <c r="B166" s="12">
        <v>30170175</v>
      </c>
      <c r="C166" s="13">
        <v>42650.447222222225</v>
      </c>
      <c r="D166" s="14">
        <v>103.8</v>
      </c>
      <c r="E166" s="15" t="s">
        <v>15</v>
      </c>
      <c r="F166" s="17">
        <v>17</v>
      </c>
      <c r="G166" s="18" t="s">
        <v>275</v>
      </c>
      <c r="H166" s="15" t="s">
        <v>263</v>
      </c>
    </row>
    <row r="167" spans="1:8" ht="28.5" x14ac:dyDescent="0.2">
      <c r="A167" s="11" t="s">
        <v>233</v>
      </c>
      <c r="B167" s="12">
        <v>30170176</v>
      </c>
      <c r="C167" s="13">
        <v>42653.386111111111</v>
      </c>
      <c r="D167" s="14">
        <v>102</v>
      </c>
      <c r="E167" s="15" t="s">
        <v>198</v>
      </c>
      <c r="F167" s="17">
        <v>17</v>
      </c>
      <c r="G167" s="16" t="s">
        <v>197</v>
      </c>
      <c r="H167" s="15" t="s">
        <v>264</v>
      </c>
    </row>
    <row r="168" spans="1:8" ht="29.25" x14ac:dyDescent="0.25">
      <c r="A168" s="11" t="s">
        <v>233</v>
      </c>
      <c r="B168" s="12">
        <v>30170178</v>
      </c>
      <c r="C168" s="13">
        <v>42653.45416666667</v>
      </c>
      <c r="D168" s="14">
        <v>69.2</v>
      </c>
      <c r="E168" s="15" t="s">
        <v>15</v>
      </c>
      <c r="F168" s="17">
        <v>17</v>
      </c>
      <c r="G168" s="16" t="s">
        <v>240</v>
      </c>
      <c r="H168" s="15" t="s">
        <v>263</v>
      </c>
    </row>
    <row r="169" spans="1:8" ht="28.5" x14ac:dyDescent="0.2">
      <c r="A169" s="11" t="s">
        <v>233</v>
      </c>
      <c r="B169" s="12">
        <v>30170181</v>
      </c>
      <c r="C169" s="13">
        <v>42654.45</v>
      </c>
      <c r="D169" s="14">
        <v>224.96</v>
      </c>
      <c r="E169" s="15" t="s">
        <v>67</v>
      </c>
      <c r="F169" s="17">
        <v>17</v>
      </c>
      <c r="G169" s="18" t="s">
        <v>284</v>
      </c>
      <c r="H169" s="15" t="s">
        <v>272</v>
      </c>
    </row>
    <row r="170" spans="1:8" ht="28.5" x14ac:dyDescent="0.2">
      <c r="A170" s="11" t="s">
        <v>233</v>
      </c>
      <c r="B170" s="12">
        <v>30170186</v>
      </c>
      <c r="C170" s="13">
        <v>42654.618750000001</v>
      </c>
      <c r="D170" s="14">
        <v>331.46</v>
      </c>
      <c r="E170" s="15" t="s">
        <v>167</v>
      </c>
      <c r="F170" s="17">
        <v>17</v>
      </c>
      <c r="G170" s="18" t="s">
        <v>285</v>
      </c>
      <c r="H170" s="15" t="s">
        <v>272</v>
      </c>
    </row>
    <row r="171" spans="1:8" ht="29.25" x14ac:dyDescent="0.25">
      <c r="A171" s="11" t="s">
        <v>233</v>
      </c>
      <c r="B171" s="12">
        <v>30170189</v>
      </c>
      <c r="C171" s="13">
        <v>42655.447222222225</v>
      </c>
      <c r="D171" s="14">
        <f>88.24+37.5</f>
        <v>125.74</v>
      </c>
      <c r="E171" s="15" t="s">
        <v>29</v>
      </c>
      <c r="F171" s="17">
        <v>17</v>
      </c>
      <c r="G171" s="16" t="s">
        <v>256</v>
      </c>
      <c r="H171" s="15" t="s">
        <v>263</v>
      </c>
    </row>
    <row r="172" spans="1:8" ht="29.25" x14ac:dyDescent="0.25">
      <c r="A172" s="11" t="s">
        <v>233</v>
      </c>
      <c r="B172" s="12">
        <v>30170190</v>
      </c>
      <c r="C172" s="13">
        <v>42655.450694444444</v>
      </c>
      <c r="D172" s="14">
        <v>80.790000000000006</v>
      </c>
      <c r="E172" s="15" t="s">
        <v>29</v>
      </c>
      <c r="F172" s="17">
        <v>17</v>
      </c>
      <c r="G172" s="16" t="s">
        <v>28</v>
      </c>
      <c r="H172" s="15" t="s">
        <v>263</v>
      </c>
    </row>
  </sheetData>
  <autoFilter ref="B1:H172"/>
  <sortState ref="B2:AP1836">
    <sortCondition ref="B2:B1836"/>
  </sortState>
  <printOptions horizontalCentered="1"/>
  <pageMargins left="0" right="0" top="0.25" bottom="0.25" header="0.3" footer="0.3"/>
  <pageSetup paperSize="5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 PO to Post</vt:lpstr>
      <vt:lpstr>'2017 PO to Post'!Print_Area</vt:lpstr>
      <vt:lpstr>'2017 PO to Post'!Print_Titles</vt:lpstr>
    </vt:vector>
  </TitlesOfParts>
  <Company>Office of the Governor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bberver</dc:creator>
  <cp:lastModifiedBy>tboland</cp:lastModifiedBy>
  <cp:lastPrinted>2016-12-20T19:11:02Z</cp:lastPrinted>
  <dcterms:created xsi:type="dcterms:W3CDTF">2016-10-12T19:31:38Z</dcterms:created>
  <dcterms:modified xsi:type="dcterms:W3CDTF">2017-01-03T20:35:52Z</dcterms:modified>
</cp:coreProperties>
</file>